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'BUF'!$A$1:$K$69</definedName>
    <definedName name="_xlnm.Print_Area" localSheetId="8">'CPT'!$A$1:$K$69</definedName>
    <definedName name="_xlnm.Print_Area" localSheetId="4">'EKU'!$A$1:$K$69</definedName>
    <definedName name="_xlnm.Print_Area" localSheetId="7">'ETH'!$A$1:$K$69</definedName>
    <definedName name="_xlnm.Print_Area" localSheetId="5">'JHB'!$A$1:$K$69</definedName>
    <definedName name="_xlnm.Print_Area" localSheetId="3">'MAN'!$A$1:$K$69</definedName>
    <definedName name="_xlnm.Print_Area" localSheetId="2">'NMA'!$A$1:$K$69</definedName>
    <definedName name="_xlnm.Print_Area" localSheetId="0">'Summary'!$A$1:$K$69</definedName>
    <definedName name="_xlnm.Print_Area" localSheetId="6">'TSH'!$A$1:$K$69</definedName>
  </definedNames>
  <calcPr fullCalcOnLoad="1"/>
</workbook>
</file>

<file path=xl/sharedStrings.xml><?xml version="1.0" encoding="utf-8"?>
<sst xmlns="http://schemas.openxmlformats.org/spreadsheetml/2006/main" count="792" uniqueCount="94">
  <si>
    <t>Eastern Cape: Buffalo City(BUF) - Table A1 Budget Summary for 4th Quarter ended 30 June 2019 (Figures Finalised as at 2019/11/08)</t>
  </si>
  <si>
    <t>Description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</si>
  <si>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</si>
  <si>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</si>
  <si>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</si>
  <si>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</si>
  <si>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</si>
  <si>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</si>
  <si>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</si>
  <si>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</si>
  <si>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</si>
  <si>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</si>
  <si>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</si>
  <si>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</si>
  <si>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</si>
  <si>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</si>
  <si>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</si>
  <si>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</si>
  <si>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</si>
  <si>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</si>
  <si>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</si>
  <si>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</si>
  <si>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</si>
  <si>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</si>
  <si>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</si>
  <si>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</si>
  <si>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</si>
  <si>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</si>
  <si>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</si>
  <si>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</si>
  <si>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</si>
  <si>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</si>
  <si>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</si>
  <si>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</si>
  <si>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</si>
  <si>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</si>
  <si>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</si>
  <si>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</si>
  <si>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</si>
  <si>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</si>
  <si>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</si>
  <si>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</si>
  <si>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</si>
  <si>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</si>
  <si>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</si>
  <si>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</si>
  <si>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</si>
  <si>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</si>
  <si>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</si>
  <si>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</si>
  <si>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</si>
  <si>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</si>
  <si>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</si>
  <si>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</si>
  <si>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</si>
  <si>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</si>
  <si>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</si>
  <si>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</si>
  <si>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</si>
  <si>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</si>
  <si>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</si>
  <si>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</si>
  <si>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</si>
  <si>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</si>
  <si>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</si>
  <si>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</si>
  <si>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</si>
  <si>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</si>
  <si>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</si>
  <si>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</si>
  <si>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</si>
  <si>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</si>
  <si>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</si>
  <si>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</si>
  <si>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</si>
  <si>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Eastern Cape: Nelson Mandela Bay(NMA) - Table A1 Budget Summary for 4th Quarter ended 30 June 2019 (Figures Finalised as at 2019/11/08)</t>
  </si>
  <si>
    <t>Free State: Mangaung(MAN) - Table A1 Budget Summary for 4th Quarter ended 30 June 2019 (Figures Finalised as at 2019/11/08)</t>
  </si>
  <si>
    <t>Gauteng: City of Ekurhuleni(EKU) - Table A1 Budget Summary for 4th Quarter ended 30 June 2019 (Figures Finalised as at 2019/11/08)</t>
  </si>
  <si>
    <t>Gauteng: City of Johannesburg(JHB) - Table A1 Budget Summary for 4th Quarter ended 30 June 2019 (Figures Finalised as at 2019/11/08)</t>
  </si>
  <si>
    <t>Gauteng: City of Tshwane(TSH) - Table A1 Budget Summary for 4th Quarter ended 30 June 2019 (Figures Finalised as at 2019/11/08)</t>
  </si>
  <si>
    <t>Kwazulu-Natal: eThekwini(ETH) - Table A1 Budget Summary for 4th Quarter ended 30 June 2019 (Figures Finalised as at 2019/11/08)</t>
  </si>
  <si>
    <t>Western Cape: Cape Town(CPT) - Table A1 Budget Summary for 4th Quarter ended 30 June 2019 (Figures Finalised as at 2019/11/08)</t>
  </si>
  <si>
    <t>Summary - Table A1 Budget Summary for 4th Quarter ended 30 June 2019 (Figures Finalised as at 2019/11/08)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</si>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</sst>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33714520373</v>
      </c>
      <c r="C5" s="6">
        <v>36106152807</v>
      </c>
      <c r="D5" s="23">
        <v>34708309766</v>
      </c>
      <c r="E5" s="24">
        <v>42103884741</v>
      </c>
      <c r="F5" s="6">
        <v>45402299044</v>
      </c>
      <c r="G5" s="25">
        <v>45402299044</v>
      </c>
      <c r="H5" s="26">
        <v>43841349628</v>
      </c>
      <c r="I5" s="24">
        <v>49940914123</v>
      </c>
      <c r="J5" s="6">
        <v>53093619789</v>
      </c>
      <c r="K5" s="25">
        <v>56490701762</v>
      </c>
    </row>
    <row r="6" spans="1:11" ht="12.75">
      <c r="A6" s="22" t="s">
        <v>19</v>
      </c>
      <c r="B6" s="6">
        <v>96888137790</v>
      </c>
      <c r="C6" s="6">
        <v>104139139378</v>
      </c>
      <c r="D6" s="23">
        <v>89344271332</v>
      </c>
      <c r="E6" s="24">
        <v>112302560601</v>
      </c>
      <c r="F6" s="6">
        <v>119696563979</v>
      </c>
      <c r="G6" s="25">
        <v>119696563979</v>
      </c>
      <c r="H6" s="26">
        <v>107977182718</v>
      </c>
      <c r="I6" s="24">
        <v>144749862815</v>
      </c>
      <c r="J6" s="6">
        <v>149534565562</v>
      </c>
      <c r="K6" s="25">
        <v>163453971578</v>
      </c>
    </row>
    <row r="7" spans="1:11" ht="12.75">
      <c r="A7" s="22" t="s">
        <v>20</v>
      </c>
      <c r="B7" s="6">
        <v>2861043952</v>
      </c>
      <c r="C7" s="6">
        <v>2902793639</v>
      </c>
      <c r="D7" s="23">
        <v>2576813732</v>
      </c>
      <c r="E7" s="24">
        <v>2283122582</v>
      </c>
      <c r="F7" s="6">
        <v>2643191661</v>
      </c>
      <c r="G7" s="25">
        <v>2643191661</v>
      </c>
      <c r="H7" s="26">
        <v>2594736928</v>
      </c>
      <c r="I7" s="24">
        <v>2620958418</v>
      </c>
      <c r="J7" s="6">
        <v>2730952197</v>
      </c>
      <c r="K7" s="25">
        <v>2946826994</v>
      </c>
    </row>
    <row r="8" spans="1:11" ht="12.75">
      <c r="A8" s="22" t="s">
        <v>21</v>
      </c>
      <c r="B8" s="6">
        <v>25638520061</v>
      </c>
      <c r="C8" s="6">
        <v>28127720460</v>
      </c>
      <c r="D8" s="23">
        <v>22294867954</v>
      </c>
      <c r="E8" s="24">
        <v>24730001101</v>
      </c>
      <c r="F8" s="6">
        <v>24357619475</v>
      </c>
      <c r="G8" s="25">
        <v>24357619475</v>
      </c>
      <c r="H8" s="26">
        <v>24103804811</v>
      </c>
      <c r="I8" s="24">
        <v>28148654454</v>
      </c>
      <c r="J8" s="6">
        <v>30318499432</v>
      </c>
      <c r="K8" s="25">
        <v>33149047921</v>
      </c>
    </row>
    <row r="9" spans="1:11" ht="12.75">
      <c r="A9" s="22" t="s">
        <v>22</v>
      </c>
      <c r="B9" s="6">
        <v>16487518580</v>
      </c>
      <c r="C9" s="6">
        <v>17107608481</v>
      </c>
      <c r="D9" s="23">
        <v>21422462877</v>
      </c>
      <c r="E9" s="24">
        <v>23812623086</v>
      </c>
      <c r="F9" s="6">
        <v>23962989305</v>
      </c>
      <c r="G9" s="25">
        <v>23962989305</v>
      </c>
      <c r="H9" s="26">
        <v>27510878683</v>
      </c>
      <c r="I9" s="24">
        <v>27128421180</v>
      </c>
      <c r="J9" s="6">
        <v>28980575589</v>
      </c>
      <c r="K9" s="25">
        <v>30950340734</v>
      </c>
    </row>
    <row r="10" spans="1:11" ht="20.25">
      <c r="A10" s="27" t="s">
        <v>83</v>
      </c>
      <c r="B10" s="28">
        <f>SUM(B5:B9)</f>
        <v>175589740756</v>
      </c>
      <c r="C10" s="29">
        <f aca="true" t="shared" si="0" ref="C10:K10">SUM(C5:C9)</f>
        <v>188383414765</v>
      </c>
      <c r="D10" s="30">
        <f t="shared" si="0"/>
        <v>170346725661</v>
      </c>
      <c r="E10" s="28">
        <f t="shared" si="0"/>
        <v>205232192111</v>
      </c>
      <c r="F10" s="29">
        <f t="shared" si="0"/>
        <v>216062663464</v>
      </c>
      <c r="G10" s="31">
        <f t="shared" si="0"/>
        <v>216062663464</v>
      </c>
      <c r="H10" s="32">
        <f t="shared" si="0"/>
        <v>206027952768</v>
      </c>
      <c r="I10" s="28">
        <f t="shared" si="0"/>
        <v>252588810990</v>
      </c>
      <c r="J10" s="29">
        <f t="shared" si="0"/>
        <v>264658212569</v>
      </c>
      <c r="K10" s="31">
        <f t="shared" si="0"/>
        <v>286990888989</v>
      </c>
    </row>
    <row r="11" spans="1:11" ht="12.75">
      <c r="A11" s="22" t="s">
        <v>23</v>
      </c>
      <c r="B11" s="6">
        <v>45717478099</v>
      </c>
      <c r="C11" s="6">
        <v>49353850968</v>
      </c>
      <c r="D11" s="23">
        <v>44693105611</v>
      </c>
      <c r="E11" s="24">
        <v>61769955003</v>
      </c>
      <c r="F11" s="6">
        <v>61863410196</v>
      </c>
      <c r="G11" s="25">
        <v>61863410196</v>
      </c>
      <c r="H11" s="26">
        <v>55544971662</v>
      </c>
      <c r="I11" s="24">
        <v>68666213468</v>
      </c>
      <c r="J11" s="6">
        <v>74203407315</v>
      </c>
      <c r="K11" s="25">
        <v>79739740444</v>
      </c>
    </row>
    <row r="12" spans="1:11" ht="12.75">
      <c r="A12" s="22" t="s">
        <v>24</v>
      </c>
      <c r="B12" s="6">
        <v>760918066</v>
      </c>
      <c r="C12" s="6">
        <v>803220677</v>
      </c>
      <c r="D12" s="23">
        <v>742386303</v>
      </c>
      <c r="E12" s="24">
        <v>952258160</v>
      </c>
      <c r="F12" s="6">
        <v>961536176</v>
      </c>
      <c r="G12" s="25">
        <v>961536176</v>
      </c>
      <c r="H12" s="26">
        <v>870485009</v>
      </c>
      <c r="I12" s="24">
        <v>995613092</v>
      </c>
      <c r="J12" s="6">
        <v>1059808789</v>
      </c>
      <c r="K12" s="25">
        <v>1127455408</v>
      </c>
    </row>
    <row r="13" spans="1:11" ht="12.75">
      <c r="A13" s="22" t="s">
        <v>84</v>
      </c>
      <c r="B13" s="6">
        <v>13155603643</v>
      </c>
      <c r="C13" s="6">
        <v>13209595186</v>
      </c>
      <c r="D13" s="23">
        <v>14619888824</v>
      </c>
      <c r="E13" s="24">
        <v>15776743224</v>
      </c>
      <c r="F13" s="6">
        <v>15733389527</v>
      </c>
      <c r="G13" s="25">
        <v>15733389527</v>
      </c>
      <c r="H13" s="26">
        <v>13751409024</v>
      </c>
      <c r="I13" s="24">
        <v>16325517263</v>
      </c>
      <c r="J13" s="6">
        <v>17404574292</v>
      </c>
      <c r="K13" s="25">
        <v>18448522966</v>
      </c>
    </row>
    <row r="14" spans="1:11" ht="12.75">
      <c r="A14" s="22" t="s">
        <v>25</v>
      </c>
      <c r="B14" s="6">
        <v>5955330710</v>
      </c>
      <c r="C14" s="6">
        <v>6646558966</v>
      </c>
      <c r="D14" s="23">
        <v>8224829135</v>
      </c>
      <c r="E14" s="24">
        <v>6969366723</v>
      </c>
      <c r="F14" s="6">
        <v>6603906382</v>
      </c>
      <c r="G14" s="25">
        <v>6603906382</v>
      </c>
      <c r="H14" s="26">
        <v>5606617049</v>
      </c>
      <c r="I14" s="24">
        <v>7631215281</v>
      </c>
      <c r="J14" s="6">
        <v>8293155959</v>
      </c>
      <c r="K14" s="25">
        <v>9483297391</v>
      </c>
    </row>
    <row r="15" spans="1:11" ht="12.75">
      <c r="A15" s="22" t="s">
        <v>26</v>
      </c>
      <c r="B15" s="6">
        <v>62184966843</v>
      </c>
      <c r="C15" s="6">
        <v>66783321672</v>
      </c>
      <c r="D15" s="23">
        <v>57907279704</v>
      </c>
      <c r="E15" s="24">
        <v>73363828148</v>
      </c>
      <c r="F15" s="6">
        <v>76465050976</v>
      </c>
      <c r="G15" s="25">
        <v>76465050976</v>
      </c>
      <c r="H15" s="26">
        <v>67521967662</v>
      </c>
      <c r="I15" s="24">
        <v>85346817043</v>
      </c>
      <c r="J15" s="6">
        <v>93989507107</v>
      </c>
      <c r="K15" s="25">
        <v>101796135804</v>
      </c>
    </row>
    <row r="16" spans="1:11" ht="12.75">
      <c r="A16" s="22" t="s">
        <v>21</v>
      </c>
      <c r="B16" s="6">
        <v>2230279505</v>
      </c>
      <c r="C16" s="6">
        <v>2173015505</v>
      </c>
      <c r="D16" s="23">
        <v>2043707081</v>
      </c>
      <c r="E16" s="24">
        <v>2247657919</v>
      </c>
      <c r="F16" s="6">
        <v>2513283669</v>
      </c>
      <c r="G16" s="25">
        <v>2513283669</v>
      </c>
      <c r="H16" s="26">
        <v>2295604208</v>
      </c>
      <c r="I16" s="24">
        <v>2210388916</v>
      </c>
      <c r="J16" s="6">
        <v>2574460554</v>
      </c>
      <c r="K16" s="25">
        <v>2527891427</v>
      </c>
    </row>
    <row r="17" spans="1:11" ht="12.75">
      <c r="A17" s="22" t="s">
        <v>27</v>
      </c>
      <c r="B17" s="6">
        <v>44496251520</v>
      </c>
      <c r="C17" s="6">
        <v>48536475813</v>
      </c>
      <c r="D17" s="23">
        <v>41061756616</v>
      </c>
      <c r="E17" s="24">
        <v>50027574461</v>
      </c>
      <c r="F17" s="6">
        <v>53465503693</v>
      </c>
      <c r="G17" s="25">
        <v>53465503693</v>
      </c>
      <c r="H17" s="26">
        <v>49641794797</v>
      </c>
      <c r="I17" s="24">
        <v>56124853486</v>
      </c>
      <c r="J17" s="6">
        <v>58632320080</v>
      </c>
      <c r="K17" s="25">
        <v>61485161212</v>
      </c>
    </row>
    <row r="18" spans="1:11" ht="12.75">
      <c r="A18" s="33" t="s">
        <v>28</v>
      </c>
      <c r="B18" s="34">
        <f>SUM(B11:B17)</f>
        <v>174500828386</v>
      </c>
      <c r="C18" s="35">
        <f aca="true" t="shared" si="1" ref="C18:K18">SUM(C11:C17)</f>
        <v>187506038787</v>
      </c>
      <c r="D18" s="36">
        <f t="shared" si="1"/>
        <v>169292953274</v>
      </c>
      <c r="E18" s="34">
        <f t="shared" si="1"/>
        <v>211107383638</v>
      </c>
      <c r="F18" s="35">
        <f t="shared" si="1"/>
        <v>217606080619</v>
      </c>
      <c r="G18" s="37">
        <f t="shared" si="1"/>
        <v>217606080619</v>
      </c>
      <c r="H18" s="38">
        <f t="shared" si="1"/>
        <v>195232849411</v>
      </c>
      <c r="I18" s="34">
        <f t="shared" si="1"/>
        <v>237300618549</v>
      </c>
      <c r="J18" s="35">
        <f t="shared" si="1"/>
        <v>256157234096</v>
      </c>
      <c r="K18" s="37">
        <f t="shared" si="1"/>
        <v>274608204652</v>
      </c>
    </row>
    <row r="19" spans="1:11" ht="12.75">
      <c r="A19" s="33" t="s">
        <v>29</v>
      </c>
      <c r="B19" s="39">
        <f>+B10-B18</f>
        <v>1088912370</v>
      </c>
      <c r="C19" s="40">
        <f aca="true" t="shared" si="2" ref="C19:K19">+C10-C18</f>
        <v>877375978</v>
      </c>
      <c r="D19" s="41">
        <f t="shared" si="2"/>
        <v>1053772387</v>
      </c>
      <c r="E19" s="39">
        <f t="shared" si="2"/>
        <v>-5875191527</v>
      </c>
      <c r="F19" s="40">
        <f t="shared" si="2"/>
        <v>-1543417155</v>
      </c>
      <c r="G19" s="42">
        <f t="shared" si="2"/>
        <v>-1543417155</v>
      </c>
      <c r="H19" s="43">
        <f t="shared" si="2"/>
        <v>10795103357</v>
      </c>
      <c r="I19" s="39">
        <f t="shared" si="2"/>
        <v>15288192441</v>
      </c>
      <c r="J19" s="40">
        <f t="shared" si="2"/>
        <v>8500978473</v>
      </c>
      <c r="K19" s="42">
        <f t="shared" si="2"/>
        <v>12382684337</v>
      </c>
    </row>
    <row r="20" spans="1:11" ht="20.25">
      <c r="A20" s="44" t="s">
        <v>30</v>
      </c>
      <c r="B20" s="45">
        <v>15485643590</v>
      </c>
      <c r="C20" s="46">
        <v>14728436259</v>
      </c>
      <c r="D20" s="47">
        <v>8872240802</v>
      </c>
      <c r="E20" s="45">
        <v>14533238999</v>
      </c>
      <c r="F20" s="46">
        <v>16304213707</v>
      </c>
      <c r="G20" s="48">
        <v>16304213707</v>
      </c>
      <c r="H20" s="49">
        <v>9292966102</v>
      </c>
      <c r="I20" s="45">
        <v>16398030213</v>
      </c>
      <c r="J20" s="46">
        <v>17367564967</v>
      </c>
      <c r="K20" s="48">
        <v>18857159686</v>
      </c>
    </row>
    <row r="21" spans="1:11" ht="12.75">
      <c r="A21" s="22" t="s">
        <v>85</v>
      </c>
      <c r="B21" s="50">
        <v>52111750</v>
      </c>
      <c r="C21" s="51">
        <v>35732258</v>
      </c>
      <c r="D21" s="52">
        <v>2382703788</v>
      </c>
      <c r="E21" s="50">
        <v>594540339</v>
      </c>
      <c r="F21" s="51">
        <v>789817810</v>
      </c>
      <c r="G21" s="53">
        <v>789817810</v>
      </c>
      <c r="H21" s="54">
        <v>757412432</v>
      </c>
      <c r="I21" s="50">
        <v>938202249</v>
      </c>
      <c r="J21" s="51">
        <v>1100605177</v>
      </c>
      <c r="K21" s="53">
        <v>1051000765</v>
      </c>
    </row>
    <row r="22" spans="1:11" ht="12.75">
      <c r="A22" s="55" t="s">
        <v>86</v>
      </c>
      <c r="B22" s="56">
        <f>SUM(B19:B21)</f>
        <v>16626667710</v>
      </c>
      <c r="C22" s="57">
        <f aca="true" t="shared" si="3" ref="C22:K22">SUM(C19:C21)</f>
        <v>15641544495</v>
      </c>
      <c r="D22" s="58">
        <f t="shared" si="3"/>
        <v>12308716977</v>
      </c>
      <c r="E22" s="56">
        <f t="shared" si="3"/>
        <v>9252587811</v>
      </c>
      <c r="F22" s="57">
        <f t="shared" si="3"/>
        <v>15550614362</v>
      </c>
      <c r="G22" s="59">
        <f t="shared" si="3"/>
        <v>15550614362</v>
      </c>
      <c r="H22" s="60">
        <f t="shared" si="3"/>
        <v>20845481891</v>
      </c>
      <c r="I22" s="56">
        <f t="shared" si="3"/>
        <v>32624424903</v>
      </c>
      <c r="J22" s="57">
        <f t="shared" si="3"/>
        <v>26969148617</v>
      </c>
      <c r="K22" s="59">
        <f t="shared" si="3"/>
        <v>32290844788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16626667710</v>
      </c>
      <c r="C24" s="40">
        <f aca="true" t="shared" si="4" ref="C24:K24">SUM(C22:C23)</f>
        <v>15641544495</v>
      </c>
      <c r="D24" s="41">
        <f t="shared" si="4"/>
        <v>12308716977</v>
      </c>
      <c r="E24" s="39">
        <f t="shared" si="4"/>
        <v>9252587811</v>
      </c>
      <c r="F24" s="40">
        <f t="shared" si="4"/>
        <v>15550614362</v>
      </c>
      <c r="G24" s="42">
        <f t="shared" si="4"/>
        <v>15550614362</v>
      </c>
      <c r="H24" s="43">
        <f t="shared" si="4"/>
        <v>20845481891</v>
      </c>
      <c r="I24" s="39">
        <f t="shared" si="4"/>
        <v>32624424903</v>
      </c>
      <c r="J24" s="40">
        <f t="shared" si="4"/>
        <v>26969148617</v>
      </c>
      <c r="K24" s="42">
        <f t="shared" si="4"/>
        <v>32290844788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31885929689</v>
      </c>
      <c r="C27" s="7">
        <v>31242257625</v>
      </c>
      <c r="D27" s="69">
        <v>51321408312</v>
      </c>
      <c r="E27" s="70">
        <v>37337783631</v>
      </c>
      <c r="F27" s="7">
        <v>37409057694</v>
      </c>
      <c r="G27" s="71">
        <v>37409057694</v>
      </c>
      <c r="H27" s="72">
        <v>-16689472597</v>
      </c>
      <c r="I27" s="70">
        <v>40541419009</v>
      </c>
      <c r="J27" s="7">
        <v>44673539423</v>
      </c>
      <c r="K27" s="71">
        <v>45095379936</v>
      </c>
    </row>
    <row r="28" spans="1:11" ht="12.75">
      <c r="A28" s="73" t="s">
        <v>34</v>
      </c>
      <c r="B28" s="6">
        <v>15960065811</v>
      </c>
      <c r="C28" s="6">
        <v>14629428597</v>
      </c>
      <c r="D28" s="23">
        <v>5532396149</v>
      </c>
      <c r="E28" s="24">
        <v>14872567309</v>
      </c>
      <c r="F28" s="6">
        <v>16149854158</v>
      </c>
      <c r="G28" s="25">
        <v>16149854158</v>
      </c>
      <c r="H28" s="26">
        <v>2737277944</v>
      </c>
      <c r="I28" s="24">
        <v>15866589207</v>
      </c>
      <c r="J28" s="6">
        <v>16249179823</v>
      </c>
      <c r="K28" s="25">
        <v>17462838697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6929196054</v>
      </c>
      <c r="C30" s="6">
        <v>6977307579</v>
      </c>
      <c r="D30" s="23">
        <v>4635802265</v>
      </c>
      <c r="E30" s="24">
        <v>14047853592</v>
      </c>
      <c r="F30" s="6">
        <v>11620183571</v>
      </c>
      <c r="G30" s="25">
        <v>11620183571</v>
      </c>
      <c r="H30" s="26">
        <v>2990004946</v>
      </c>
      <c r="I30" s="24">
        <v>15480938738</v>
      </c>
      <c r="J30" s="6">
        <v>16971635234</v>
      </c>
      <c r="K30" s="25">
        <v>16891163569</v>
      </c>
    </row>
    <row r="31" spans="1:11" ht="12.75">
      <c r="A31" s="22" t="s">
        <v>36</v>
      </c>
      <c r="B31" s="6">
        <v>8996667824</v>
      </c>
      <c r="C31" s="6">
        <v>9635521446</v>
      </c>
      <c r="D31" s="23">
        <v>3292160371</v>
      </c>
      <c r="E31" s="24">
        <v>-1941174337</v>
      </c>
      <c r="F31" s="6">
        <v>1460484340</v>
      </c>
      <c r="G31" s="25">
        <v>1460484340</v>
      </c>
      <c r="H31" s="26">
        <v>1258890969</v>
      </c>
      <c r="I31" s="24">
        <v>-241753327</v>
      </c>
      <c r="J31" s="6">
        <v>-1598900619</v>
      </c>
      <c r="K31" s="25">
        <v>-1517356496</v>
      </c>
    </row>
    <row r="32" spans="1:11" ht="12.75">
      <c r="A32" s="33" t="s">
        <v>37</v>
      </c>
      <c r="B32" s="7">
        <f>SUM(B28:B31)</f>
        <v>31885929689</v>
      </c>
      <c r="C32" s="7">
        <f aca="true" t="shared" si="5" ref="C32:K32">SUM(C28:C31)</f>
        <v>31242257622</v>
      </c>
      <c r="D32" s="69">
        <f t="shared" si="5"/>
        <v>13460358785</v>
      </c>
      <c r="E32" s="70">
        <f t="shared" si="5"/>
        <v>26979246564</v>
      </c>
      <c r="F32" s="7">
        <f t="shared" si="5"/>
        <v>29230522069</v>
      </c>
      <c r="G32" s="71">
        <f t="shared" si="5"/>
        <v>29230522069</v>
      </c>
      <c r="H32" s="72">
        <f t="shared" si="5"/>
        <v>6986173859</v>
      </c>
      <c r="I32" s="70">
        <f t="shared" si="5"/>
        <v>31105774618</v>
      </c>
      <c r="J32" s="7">
        <f t="shared" si="5"/>
        <v>31621914438</v>
      </c>
      <c r="K32" s="71">
        <f t="shared" si="5"/>
        <v>32836645770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70445355621</v>
      </c>
      <c r="C35" s="6">
        <v>68741481170</v>
      </c>
      <c r="D35" s="23">
        <v>96532453541</v>
      </c>
      <c r="E35" s="24">
        <v>56075847879</v>
      </c>
      <c r="F35" s="6">
        <v>39230291628</v>
      </c>
      <c r="G35" s="25">
        <v>39230291628</v>
      </c>
      <c r="H35" s="26">
        <v>39516750968</v>
      </c>
      <c r="I35" s="24">
        <v>57032023672</v>
      </c>
      <c r="J35" s="6">
        <v>60652767707</v>
      </c>
      <c r="K35" s="25">
        <v>70096084784</v>
      </c>
    </row>
    <row r="36" spans="1:11" ht="12.75">
      <c r="A36" s="22" t="s">
        <v>40</v>
      </c>
      <c r="B36" s="6">
        <v>288081016595</v>
      </c>
      <c r="C36" s="6">
        <v>309124311378</v>
      </c>
      <c r="D36" s="23">
        <v>246022693695</v>
      </c>
      <c r="E36" s="24">
        <v>237959969556</v>
      </c>
      <c r="F36" s="6">
        <v>157741970776</v>
      </c>
      <c r="G36" s="25">
        <v>157741970776</v>
      </c>
      <c r="H36" s="26">
        <v>96889711394</v>
      </c>
      <c r="I36" s="24">
        <v>267593676191</v>
      </c>
      <c r="J36" s="6">
        <v>289341430608</v>
      </c>
      <c r="K36" s="25">
        <v>306692634806</v>
      </c>
    </row>
    <row r="37" spans="1:11" ht="12.75">
      <c r="A37" s="22" t="s">
        <v>41</v>
      </c>
      <c r="B37" s="6">
        <v>59038333685</v>
      </c>
      <c r="C37" s="6">
        <v>62190677162</v>
      </c>
      <c r="D37" s="23">
        <v>76465129800</v>
      </c>
      <c r="E37" s="24">
        <v>47510742052</v>
      </c>
      <c r="F37" s="6">
        <v>27297196599</v>
      </c>
      <c r="G37" s="25">
        <v>27297196599</v>
      </c>
      <c r="H37" s="26">
        <v>21579647544</v>
      </c>
      <c r="I37" s="24">
        <v>42553190918</v>
      </c>
      <c r="J37" s="6">
        <v>47628281223</v>
      </c>
      <c r="K37" s="25">
        <v>52216807437</v>
      </c>
    </row>
    <row r="38" spans="1:11" ht="12.75">
      <c r="A38" s="22" t="s">
        <v>42</v>
      </c>
      <c r="B38" s="6">
        <v>78298679214</v>
      </c>
      <c r="C38" s="6">
        <v>78640689171</v>
      </c>
      <c r="D38" s="23">
        <v>63157923259</v>
      </c>
      <c r="E38" s="24">
        <v>63238269576</v>
      </c>
      <c r="F38" s="6">
        <v>32734524677</v>
      </c>
      <c r="G38" s="25">
        <v>32734524677</v>
      </c>
      <c r="H38" s="26">
        <v>20520216054</v>
      </c>
      <c r="I38" s="24">
        <v>57926258692</v>
      </c>
      <c r="J38" s="6">
        <v>66281730862</v>
      </c>
      <c r="K38" s="25">
        <v>72742477329</v>
      </c>
    </row>
    <row r="39" spans="1:11" ht="12.75">
      <c r="A39" s="22" t="s">
        <v>43</v>
      </c>
      <c r="B39" s="6">
        <v>221189359317</v>
      </c>
      <c r="C39" s="6">
        <v>237034426215</v>
      </c>
      <c r="D39" s="23">
        <v>190904341704</v>
      </c>
      <c r="E39" s="24">
        <v>138076878094</v>
      </c>
      <c r="F39" s="6">
        <v>120248192962</v>
      </c>
      <c r="G39" s="25">
        <v>120248192962</v>
      </c>
      <c r="H39" s="26">
        <v>74764358599</v>
      </c>
      <c r="I39" s="24">
        <v>210235937722</v>
      </c>
      <c r="J39" s="6">
        <v>219563126839</v>
      </c>
      <c r="K39" s="25">
        <v>231863382544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33277245771</v>
      </c>
      <c r="C42" s="6">
        <v>25394223103</v>
      </c>
      <c r="D42" s="23">
        <v>-143094690035</v>
      </c>
      <c r="E42" s="24">
        <v>-165089056167</v>
      </c>
      <c r="F42" s="6">
        <v>-177059965277</v>
      </c>
      <c r="G42" s="25">
        <v>-177059965277</v>
      </c>
      <c r="H42" s="26">
        <v>-152129709836</v>
      </c>
      <c r="I42" s="24">
        <v>-102516102476</v>
      </c>
      <c r="J42" s="6">
        <v>-111619578325</v>
      </c>
      <c r="K42" s="25">
        <v>-120206714009</v>
      </c>
    </row>
    <row r="43" spans="1:11" ht="12.75">
      <c r="A43" s="22" t="s">
        <v>46</v>
      </c>
      <c r="B43" s="6">
        <v>-32678103518</v>
      </c>
      <c r="C43" s="6">
        <v>-31014107766</v>
      </c>
      <c r="D43" s="23">
        <v>-7639505882</v>
      </c>
      <c r="E43" s="24">
        <v>1590610337</v>
      </c>
      <c r="F43" s="6">
        <v>1548380758</v>
      </c>
      <c r="G43" s="25">
        <v>1548380758</v>
      </c>
      <c r="H43" s="26">
        <v>-921079856</v>
      </c>
      <c r="I43" s="24">
        <v>-10415431675</v>
      </c>
      <c r="J43" s="6">
        <v>-8776508359</v>
      </c>
      <c r="K43" s="25">
        <v>-9181264887</v>
      </c>
    </row>
    <row r="44" spans="1:11" ht="12.75">
      <c r="A44" s="22" t="s">
        <v>47</v>
      </c>
      <c r="B44" s="6">
        <v>1375915013</v>
      </c>
      <c r="C44" s="6">
        <v>1600956907</v>
      </c>
      <c r="D44" s="23">
        <v>-5740097231</v>
      </c>
      <c r="E44" s="24">
        <v>-2645462604</v>
      </c>
      <c r="F44" s="6">
        <v>-712273673</v>
      </c>
      <c r="G44" s="25">
        <v>-712273673</v>
      </c>
      <c r="H44" s="26">
        <v>1399220313</v>
      </c>
      <c r="I44" s="24">
        <v>615943133</v>
      </c>
      <c r="J44" s="6">
        <v>1012657379</v>
      </c>
      <c r="K44" s="25">
        <v>-1413798340</v>
      </c>
    </row>
    <row r="45" spans="1:11" ht="12.75">
      <c r="A45" s="33" t="s">
        <v>48</v>
      </c>
      <c r="B45" s="7">
        <v>29193905224</v>
      </c>
      <c r="C45" s="7">
        <v>25174977269</v>
      </c>
      <c r="D45" s="69">
        <v>-144821073785</v>
      </c>
      <c r="E45" s="70">
        <v>-145435600642</v>
      </c>
      <c r="F45" s="7">
        <v>-162554596512</v>
      </c>
      <c r="G45" s="71">
        <v>-162554596512</v>
      </c>
      <c r="H45" s="72">
        <v>-149238322329</v>
      </c>
      <c r="I45" s="70">
        <v>-149318818064</v>
      </c>
      <c r="J45" s="7">
        <v>-157259082728</v>
      </c>
      <c r="K45" s="71">
        <v>-169182812802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40090977253</v>
      </c>
      <c r="C48" s="6">
        <v>35150917871</v>
      </c>
      <c r="D48" s="23">
        <v>29292953717</v>
      </c>
      <c r="E48" s="24">
        <v>22278606584</v>
      </c>
      <c r="F48" s="6">
        <v>115749513</v>
      </c>
      <c r="G48" s="25">
        <v>115749513</v>
      </c>
      <c r="H48" s="26">
        <v>16525201028</v>
      </c>
      <c r="I48" s="24">
        <v>32108554800</v>
      </c>
      <c r="J48" s="6">
        <v>34125803623</v>
      </c>
      <c r="K48" s="25">
        <v>39817217835</v>
      </c>
    </row>
    <row r="49" spans="1:11" ht="12.75">
      <c r="A49" s="22" t="s">
        <v>51</v>
      </c>
      <c r="B49" s="6">
        <f>+B75</f>
        <v>14881007973.7557</v>
      </c>
      <c r="C49" s="6">
        <f aca="true" t="shared" si="6" ref="C49:K49">+C75</f>
        <v>13463498351.782623</v>
      </c>
      <c r="D49" s="23">
        <f t="shared" si="6"/>
        <v>77197741758.6442</v>
      </c>
      <c r="E49" s="24">
        <f t="shared" si="6"/>
        <v>53385990819.35042</v>
      </c>
      <c r="F49" s="6">
        <f t="shared" si="6"/>
        <v>37189204655.1248</v>
      </c>
      <c r="G49" s="25">
        <f t="shared" si="6"/>
        <v>37189204655.1248</v>
      </c>
      <c r="H49" s="26">
        <f t="shared" si="6"/>
        <v>22324178905.73252</v>
      </c>
      <c r="I49" s="24">
        <f t="shared" si="6"/>
        <v>43690629630.76987</v>
      </c>
      <c r="J49" s="6">
        <f t="shared" si="6"/>
        <v>49024969931.58172</v>
      </c>
      <c r="K49" s="25">
        <f t="shared" si="6"/>
        <v>49479327583.869026</v>
      </c>
    </row>
    <row r="50" spans="1:11" ht="12.75">
      <c r="A50" s="33" t="s">
        <v>52</v>
      </c>
      <c r="B50" s="7">
        <f>+B48-B49</f>
        <v>25209969279.2443</v>
      </c>
      <c r="C50" s="7">
        <f aca="true" t="shared" si="7" ref="C50:K50">+C48-C49</f>
        <v>21687419519.217377</v>
      </c>
      <c r="D50" s="69">
        <f t="shared" si="7"/>
        <v>-47904788041.644196</v>
      </c>
      <c r="E50" s="70">
        <f t="shared" si="7"/>
        <v>-31107384235.350418</v>
      </c>
      <c r="F50" s="7">
        <f t="shared" si="7"/>
        <v>-37073455142.1248</v>
      </c>
      <c r="G50" s="71">
        <f t="shared" si="7"/>
        <v>-37073455142.1248</v>
      </c>
      <c r="H50" s="72">
        <f t="shared" si="7"/>
        <v>-5798977877.732521</v>
      </c>
      <c r="I50" s="70">
        <f t="shared" si="7"/>
        <v>-11582074830.769867</v>
      </c>
      <c r="J50" s="7">
        <f t="shared" si="7"/>
        <v>-14899166308.581718</v>
      </c>
      <c r="K50" s="71">
        <f t="shared" si="7"/>
        <v>-9662109748.869026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277717689364</v>
      </c>
      <c r="C53" s="6">
        <v>299058433068</v>
      </c>
      <c r="D53" s="23">
        <v>211397614401</v>
      </c>
      <c r="E53" s="24">
        <v>220356098241</v>
      </c>
      <c r="F53" s="6">
        <v>145862195929</v>
      </c>
      <c r="G53" s="25">
        <v>145862195929</v>
      </c>
      <c r="H53" s="26">
        <v>80312059171</v>
      </c>
      <c r="I53" s="24">
        <v>248900836967</v>
      </c>
      <c r="J53" s="6">
        <v>268106253896</v>
      </c>
      <c r="K53" s="25">
        <v>285403616252</v>
      </c>
    </row>
    <row r="54" spans="1:11" ht="12.75">
      <c r="A54" s="22" t="s">
        <v>55</v>
      </c>
      <c r="B54" s="6">
        <v>13155603643</v>
      </c>
      <c r="C54" s="6">
        <v>13209595186</v>
      </c>
      <c r="D54" s="23">
        <v>0</v>
      </c>
      <c r="E54" s="24">
        <v>15735243224</v>
      </c>
      <c r="F54" s="6">
        <v>15693889527</v>
      </c>
      <c r="G54" s="25">
        <v>15693889527</v>
      </c>
      <c r="H54" s="26">
        <v>13742988691</v>
      </c>
      <c r="I54" s="24">
        <v>16284884163</v>
      </c>
      <c r="J54" s="6">
        <v>17362161110</v>
      </c>
      <c r="K54" s="25">
        <v>18404256120</v>
      </c>
    </row>
    <row r="55" spans="1:11" ht="12.75">
      <c r="A55" s="22" t="s">
        <v>56</v>
      </c>
      <c r="B55" s="6">
        <v>12959891163</v>
      </c>
      <c r="C55" s="6">
        <v>15337350199</v>
      </c>
      <c r="D55" s="23">
        <v>3492355369</v>
      </c>
      <c r="E55" s="24">
        <v>17888035171</v>
      </c>
      <c r="F55" s="6">
        <v>18831308286</v>
      </c>
      <c r="G55" s="25">
        <v>18831308286</v>
      </c>
      <c r="H55" s="26">
        <v>-18869426042</v>
      </c>
      <c r="I55" s="24">
        <v>19556244975</v>
      </c>
      <c r="J55" s="6">
        <v>20920739904</v>
      </c>
      <c r="K55" s="25">
        <v>20846979728</v>
      </c>
    </row>
    <row r="56" spans="1:11" ht="12.75">
      <c r="A56" s="22" t="s">
        <v>57</v>
      </c>
      <c r="B56" s="6">
        <v>12530842384</v>
      </c>
      <c r="C56" s="6">
        <v>13242546368</v>
      </c>
      <c r="D56" s="23">
        <v>6712749726</v>
      </c>
      <c r="E56" s="24">
        <v>17726623646</v>
      </c>
      <c r="F56" s="6">
        <v>15532375436</v>
      </c>
      <c r="G56" s="25">
        <v>15532375436</v>
      </c>
      <c r="H56" s="26">
        <v>8710526022</v>
      </c>
      <c r="I56" s="24">
        <v>17701187000</v>
      </c>
      <c r="J56" s="6">
        <v>19393404710</v>
      </c>
      <c r="K56" s="25">
        <v>20533456611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10048964071</v>
      </c>
      <c r="C59" s="6">
        <v>11713920728</v>
      </c>
      <c r="D59" s="23">
        <v>11696891660</v>
      </c>
      <c r="E59" s="24">
        <v>12857512178</v>
      </c>
      <c r="F59" s="6">
        <v>13335213462</v>
      </c>
      <c r="G59" s="25">
        <v>13335213462</v>
      </c>
      <c r="H59" s="26">
        <v>12959541106</v>
      </c>
      <c r="I59" s="24">
        <v>14175237456</v>
      </c>
      <c r="J59" s="6">
        <v>15470926861</v>
      </c>
      <c r="K59" s="25">
        <v>17008865542</v>
      </c>
    </row>
    <row r="60" spans="1:11" ht="12.75">
      <c r="A60" s="90" t="s">
        <v>60</v>
      </c>
      <c r="B60" s="6">
        <v>10936817976</v>
      </c>
      <c r="C60" s="6">
        <v>9144778525</v>
      </c>
      <c r="D60" s="23">
        <v>10955457204</v>
      </c>
      <c r="E60" s="24">
        <v>14281218194</v>
      </c>
      <c r="F60" s="6">
        <v>14324403612</v>
      </c>
      <c r="G60" s="25">
        <v>14324403612</v>
      </c>
      <c r="H60" s="26">
        <v>13796169044</v>
      </c>
      <c r="I60" s="24">
        <v>15786446979</v>
      </c>
      <c r="J60" s="6">
        <v>17024643116</v>
      </c>
      <c r="K60" s="25">
        <v>18519087709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144101</v>
      </c>
      <c r="C62" s="98">
        <v>172023</v>
      </c>
      <c r="D62" s="99">
        <v>193602</v>
      </c>
      <c r="E62" s="97">
        <v>167073</v>
      </c>
      <c r="F62" s="98">
        <v>167073</v>
      </c>
      <c r="G62" s="99">
        <v>167073</v>
      </c>
      <c r="H62" s="100">
        <v>233310</v>
      </c>
      <c r="I62" s="97">
        <v>153140</v>
      </c>
      <c r="J62" s="98">
        <v>136258</v>
      </c>
      <c r="K62" s="99">
        <v>135258</v>
      </c>
    </row>
    <row r="63" spans="1:11" ht="12.75">
      <c r="A63" s="96" t="s">
        <v>63</v>
      </c>
      <c r="B63" s="97">
        <v>445799</v>
      </c>
      <c r="C63" s="98">
        <v>281906</v>
      </c>
      <c r="D63" s="99">
        <v>240047</v>
      </c>
      <c r="E63" s="97">
        <v>243395</v>
      </c>
      <c r="F63" s="98">
        <v>251586</v>
      </c>
      <c r="G63" s="99">
        <v>251586</v>
      </c>
      <c r="H63" s="100">
        <v>236136</v>
      </c>
      <c r="I63" s="97">
        <v>227441</v>
      </c>
      <c r="J63" s="98">
        <v>225914</v>
      </c>
      <c r="K63" s="99">
        <v>225698</v>
      </c>
    </row>
    <row r="64" spans="1:11" ht="12.75">
      <c r="A64" s="96" t="s">
        <v>64</v>
      </c>
      <c r="B64" s="97">
        <v>570941</v>
      </c>
      <c r="C64" s="98">
        <v>588529</v>
      </c>
      <c r="D64" s="99">
        <v>632778</v>
      </c>
      <c r="E64" s="97">
        <v>716953</v>
      </c>
      <c r="F64" s="98">
        <v>726953</v>
      </c>
      <c r="G64" s="99">
        <v>726953</v>
      </c>
      <c r="H64" s="100">
        <v>721953</v>
      </c>
      <c r="I64" s="97">
        <v>727890</v>
      </c>
      <c r="J64" s="98">
        <v>721390</v>
      </c>
      <c r="K64" s="99">
        <v>719890</v>
      </c>
    </row>
    <row r="65" spans="1:11" ht="12.75">
      <c r="A65" s="96" t="s">
        <v>65</v>
      </c>
      <c r="B65" s="97">
        <v>322547</v>
      </c>
      <c r="C65" s="98">
        <v>229087</v>
      </c>
      <c r="D65" s="99">
        <v>533537</v>
      </c>
      <c r="E65" s="97">
        <v>187078</v>
      </c>
      <c r="F65" s="98">
        <v>191391</v>
      </c>
      <c r="G65" s="99">
        <v>191391</v>
      </c>
      <c r="H65" s="100">
        <v>191391</v>
      </c>
      <c r="I65" s="97">
        <v>65249</v>
      </c>
      <c r="J65" s="98">
        <v>65249</v>
      </c>
      <c r="K65" s="99">
        <v>65249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88</v>
      </c>
      <c r="B70" s="5">
        <f>IF(ISERROR(B71/B72),0,(B71/B72))</f>
        <v>0.9254705610172781</v>
      </c>
      <c r="C70" s="5">
        <f aca="true" t="shared" si="8" ref="C70:K70">IF(ISERROR(C71/C72),0,(C71/C72))</f>
        <v>0.9170928038283008</v>
      </c>
      <c r="D70" s="5">
        <f t="shared" si="8"/>
        <v>0.0027457424290009396</v>
      </c>
      <c r="E70" s="5">
        <f t="shared" si="8"/>
        <v>0.08288054771989813</v>
      </c>
      <c r="F70" s="5">
        <f t="shared" si="8"/>
        <v>0.059514551462122964</v>
      </c>
      <c r="G70" s="5">
        <f t="shared" si="8"/>
        <v>0.059514551462122964</v>
      </c>
      <c r="H70" s="5">
        <f t="shared" si="8"/>
        <v>0.09586034767729625</v>
      </c>
      <c r="I70" s="5">
        <f t="shared" si="8"/>
        <v>0.38945850272889965</v>
      </c>
      <c r="J70" s="5">
        <f t="shared" si="8"/>
        <v>0.4020729340646679</v>
      </c>
      <c r="K70" s="5">
        <f t="shared" si="8"/>
        <v>0.3978354213840303</v>
      </c>
    </row>
    <row r="71" spans="1:11" ht="12.75" hidden="1">
      <c r="A71" s="2" t="s">
        <v>89</v>
      </c>
      <c r="B71" s="2">
        <f>+B83</f>
        <v>134028012257</v>
      </c>
      <c r="C71" s="2">
        <f aca="true" t="shared" si="9" ref="C71:K71">+C83</f>
        <v>142153383273</v>
      </c>
      <c r="D71" s="2">
        <f t="shared" si="9"/>
        <v>392344722</v>
      </c>
      <c r="E71" s="2">
        <f t="shared" si="9"/>
        <v>14564925873</v>
      </c>
      <c r="F71" s="2">
        <f t="shared" si="9"/>
        <v>11077630513</v>
      </c>
      <c r="G71" s="2">
        <f t="shared" si="9"/>
        <v>11077630513</v>
      </c>
      <c r="H71" s="2">
        <f t="shared" si="9"/>
        <v>16786473060</v>
      </c>
      <c r="I71" s="2">
        <f t="shared" si="9"/>
        <v>85056342851</v>
      </c>
      <c r="J71" s="2">
        <f t="shared" si="9"/>
        <v>91668849139</v>
      </c>
      <c r="K71" s="2">
        <f t="shared" si="9"/>
        <v>98281839263</v>
      </c>
    </row>
    <row r="72" spans="1:11" ht="12.75" hidden="1">
      <c r="A72" s="2" t="s">
        <v>90</v>
      </c>
      <c r="B72" s="2">
        <f>+B77</f>
        <v>144821475585</v>
      </c>
      <c r="C72" s="2">
        <f aca="true" t="shared" si="10" ref="C72:K72">+C77</f>
        <v>155004360169</v>
      </c>
      <c r="D72" s="2">
        <f t="shared" si="10"/>
        <v>142892034539</v>
      </c>
      <c r="E72" s="2">
        <f t="shared" si="10"/>
        <v>175733948118</v>
      </c>
      <c r="F72" s="2">
        <f t="shared" si="10"/>
        <v>186133142918</v>
      </c>
      <c r="G72" s="2">
        <f t="shared" si="10"/>
        <v>186133142918</v>
      </c>
      <c r="H72" s="2">
        <f t="shared" si="10"/>
        <v>175113834518</v>
      </c>
      <c r="I72" s="2">
        <f t="shared" si="10"/>
        <v>218396420299</v>
      </c>
      <c r="J72" s="2">
        <f t="shared" si="10"/>
        <v>227990599149</v>
      </c>
      <c r="K72" s="2">
        <f t="shared" si="10"/>
        <v>247041449756</v>
      </c>
    </row>
    <row r="73" spans="1:11" ht="12.75" hidden="1">
      <c r="A73" s="2" t="s">
        <v>91</v>
      </c>
      <c r="B73" s="2">
        <f>+B74</f>
        <v>18796124166.499996</v>
      </c>
      <c r="C73" s="2">
        <f aca="true" t="shared" si="11" ref="C73:K73">+(C78+C80+C81+C82)-(B78+B80+B81+B82)</f>
        <v>2677009041</v>
      </c>
      <c r="D73" s="2">
        <f t="shared" si="11"/>
        <v>33536251300</v>
      </c>
      <c r="E73" s="2">
        <f t="shared" si="11"/>
        <v>-32319197194</v>
      </c>
      <c r="F73" s="2">
        <f>+(F78+F80+F81+F82)-(D78+D80+D81+D82)</f>
        <v>-29573842322</v>
      </c>
      <c r="G73" s="2">
        <f>+(G78+G80+G81+G82)-(D78+D80+D81+D82)</f>
        <v>-29573842322</v>
      </c>
      <c r="H73" s="2">
        <f>+(H78+H80+H81+H82)-(D78+D80+D81+D82)</f>
        <v>-45156644966</v>
      </c>
      <c r="I73" s="2">
        <f>+(I78+I80+I81+I82)-(E78+E80+E81+E82)</f>
        <v>-9089141470</v>
      </c>
      <c r="J73" s="2">
        <f t="shared" si="11"/>
        <v>798292164</v>
      </c>
      <c r="K73" s="2">
        <f t="shared" si="11"/>
        <v>3222351053</v>
      </c>
    </row>
    <row r="74" spans="1:11" ht="12.75" hidden="1">
      <c r="A74" s="2" t="s">
        <v>92</v>
      </c>
      <c r="B74" s="2">
        <f>+TREND(C74:E74)</f>
        <v>18796124166.499996</v>
      </c>
      <c r="C74" s="2">
        <f>+C73</f>
        <v>2677009041</v>
      </c>
      <c r="D74" s="2">
        <f aca="true" t="shared" si="12" ref="D74:K74">+D73</f>
        <v>33536251300</v>
      </c>
      <c r="E74" s="2">
        <f t="shared" si="12"/>
        <v>-32319197194</v>
      </c>
      <c r="F74" s="2">
        <f t="shared" si="12"/>
        <v>-29573842322</v>
      </c>
      <c r="G74" s="2">
        <f t="shared" si="12"/>
        <v>-29573842322</v>
      </c>
      <c r="H74" s="2">
        <f t="shared" si="12"/>
        <v>-45156644966</v>
      </c>
      <c r="I74" s="2">
        <f t="shared" si="12"/>
        <v>-9089141470</v>
      </c>
      <c r="J74" s="2">
        <f t="shared" si="12"/>
        <v>798292164</v>
      </c>
      <c r="K74" s="2">
        <f t="shared" si="12"/>
        <v>3222351053</v>
      </c>
    </row>
    <row r="75" spans="1:11" ht="12.75" hidden="1">
      <c r="A75" s="2" t="s">
        <v>93</v>
      </c>
      <c r="B75" s="2">
        <f>+B84-(((B80+B81+B78)*B70)-B79)</f>
        <v>14881007973.7557</v>
      </c>
      <c r="C75" s="2">
        <f aca="true" t="shared" si="13" ref="C75:K75">+C84-(((C80+C81+C78)*C70)-C79)</f>
        <v>13463498351.782623</v>
      </c>
      <c r="D75" s="2">
        <f t="shared" si="13"/>
        <v>77197741758.6442</v>
      </c>
      <c r="E75" s="2">
        <f t="shared" si="13"/>
        <v>53385990819.35042</v>
      </c>
      <c r="F75" s="2">
        <f t="shared" si="13"/>
        <v>37189204655.1248</v>
      </c>
      <c r="G75" s="2">
        <f t="shared" si="13"/>
        <v>37189204655.1248</v>
      </c>
      <c r="H75" s="2">
        <f t="shared" si="13"/>
        <v>22324178905.73252</v>
      </c>
      <c r="I75" s="2">
        <f t="shared" si="13"/>
        <v>43690629630.76987</v>
      </c>
      <c r="J75" s="2">
        <f t="shared" si="13"/>
        <v>49024969931.58172</v>
      </c>
      <c r="K75" s="2">
        <f t="shared" si="13"/>
        <v>49479327583.869026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144821475585</v>
      </c>
      <c r="C77" s="3">
        <v>155004360169</v>
      </c>
      <c r="D77" s="3">
        <v>142892034539</v>
      </c>
      <c r="E77" s="3">
        <v>175733948118</v>
      </c>
      <c r="F77" s="3">
        <v>186133142918</v>
      </c>
      <c r="G77" s="3">
        <v>186133142918</v>
      </c>
      <c r="H77" s="3">
        <v>175113834518</v>
      </c>
      <c r="I77" s="3">
        <v>218396420299</v>
      </c>
      <c r="J77" s="3">
        <v>227990599149</v>
      </c>
      <c r="K77" s="3">
        <v>247041449756</v>
      </c>
    </row>
    <row r="78" spans="1:11" ht="13.5" hidden="1">
      <c r="A78" s="1" t="s">
        <v>67</v>
      </c>
      <c r="B78" s="3">
        <v>276446152</v>
      </c>
      <c r="C78" s="3">
        <v>280203495</v>
      </c>
      <c r="D78" s="3">
        <v>196847647</v>
      </c>
      <c r="E78" s="3">
        <v>1261560285</v>
      </c>
      <c r="F78" s="3">
        <v>59099254</v>
      </c>
      <c r="G78" s="3">
        <v>59099254</v>
      </c>
      <c r="H78" s="3">
        <v>-580317783</v>
      </c>
      <c r="I78" s="3">
        <v>1847191128</v>
      </c>
      <c r="J78" s="3">
        <v>1860285365</v>
      </c>
      <c r="K78" s="3">
        <v>1862290954</v>
      </c>
    </row>
    <row r="79" spans="1:11" ht="13.5" hidden="1">
      <c r="A79" s="1" t="s">
        <v>68</v>
      </c>
      <c r="B79" s="3">
        <v>47711697787</v>
      </c>
      <c r="C79" s="3">
        <v>48460160675</v>
      </c>
      <c r="D79" s="3">
        <v>58510710111</v>
      </c>
      <c r="E79" s="3">
        <v>37727348115</v>
      </c>
      <c r="F79" s="3">
        <v>19752723744</v>
      </c>
      <c r="G79" s="3">
        <v>19752723744</v>
      </c>
      <c r="H79" s="3">
        <v>18083146675</v>
      </c>
      <c r="I79" s="3">
        <v>32746086142</v>
      </c>
      <c r="J79" s="3">
        <v>37895351979</v>
      </c>
      <c r="K79" s="3">
        <v>39605406144</v>
      </c>
    </row>
    <row r="80" spans="1:11" ht="13.5" hidden="1">
      <c r="A80" s="1" t="s">
        <v>69</v>
      </c>
      <c r="B80" s="3">
        <v>24851847455</v>
      </c>
      <c r="C80" s="3">
        <v>26003319578</v>
      </c>
      <c r="D80" s="3">
        <v>25808469333</v>
      </c>
      <c r="E80" s="3">
        <v>35056071133</v>
      </c>
      <c r="F80" s="3">
        <v>42390258016</v>
      </c>
      <c r="G80" s="3">
        <v>42390258016</v>
      </c>
      <c r="H80" s="3">
        <v>14356343112</v>
      </c>
      <c r="I80" s="3">
        <v>23901205857</v>
      </c>
      <c r="J80" s="3">
        <v>25435608958</v>
      </c>
      <c r="K80" s="3">
        <v>26270956410</v>
      </c>
    </row>
    <row r="81" spans="1:11" ht="13.5" hidden="1">
      <c r="A81" s="1" t="s">
        <v>70</v>
      </c>
      <c r="B81" s="3">
        <v>10346297586</v>
      </c>
      <c r="C81" s="3">
        <v>11876914101</v>
      </c>
      <c r="D81" s="3">
        <v>45440567486</v>
      </c>
      <c r="E81" s="3">
        <v>2654387186</v>
      </c>
      <c r="F81" s="3">
        <v>-193472363</v>
      </c>
      <c r="G81" s="3">
        <v>-193472363</v>
      </c>
      <c r="H81" s="3">
        <v>12635722110</v>
      </c>
      <c r="I81" s="3">
        <v>3822247863</v>
      </c>
      <c r="J81" s="3">
        <v>3922254928</v>
      </c>
      <c r="K81" s="3">
        <v>4038425753</v>
      </c>
    </row>
    <row r="82" spans="1:11" ht="13.5" hidden="1">
      <c r="A82" s="1" t="s">
        <v>71</v>
      </c>
      <c r="B82" s="3">
        <v>157162658</v>
      </c>
      <c r="C82" s="3">
        <v>148325718</v>
      </c>
      <c r="D82" s="3">
        <v>399129726</v>
      </c>
      <c r="E82" s="3">
        <v>553798394</v>
      </c>
      <c r="F82" s="3">
        <v>15286963</v>
      </c>
      <c r="G82" s="3">
        <v>15286963</v>
      </c>
      <c r="H82" s="3">
        <v>276621787</v>
      </c>
      <c r="I82" s="3">
        <v>866030680</v>
      </c>
      <c r="J82" s="3">
        <v>16818441</v>
      </c>
      <c r="K82" s="3">
        <v>2285645628</v>
      </c>
    </row>
    <row r="83" spans="1:11" ht="13.5" hidden="1">
      <c r="A83" s="1" t="s">
        <v>72</v>
      </c>
      <c r="B83" s="3">
        <v>134028012257</v>
      </c>
      <c r="C83" s="3">
        <v>142153383273</v>
      </c>
      <c r="D83" s="3">
        <v>392344722</v>
      </c>
      <c r="E83" s="3">
        <v>14564925873</v>
      </c>
      <c r="F83" s="3">
        <v>11077630513</v>
      </c>
      <c r="G83" s="3">
        <v>11077630513</v>
      </c>
      <c r="H83" s="3">
        <v>16786473060</v>
      </c>
      <c r="I83" s="3">
        <v>85056342851</v>
      </c>
      <c r="J83" s="3">
        <v>91668849139</v>
      </c>
      <c r="K83" s="3">
        <v>98281839263</v>
      </c>
    </row>
    <row r="84" spans="1:11" ht="13.5" hidden="1">
      <c r="A84" s="1" t="s">
        <v>73</v>
      </c>
      <c r="B84" s="3">
        <v>0</v>
      </c>
      <c r="C84" s="3">
        <v>0</v>
      </c>
      <c r="D84" s="3">
        <v>18883203644</v>
      </c>
      <c r="E84" s="3">
        <v>18888664952</v>
      </c>
      <c r="F84" s="3">
        <v>19951320948</v>
      </c>
      <c r="G84" s="3">
        <v>19951320948</v>
      </c>
      <c r="H84" s="3">
        <v>6772871523</v>
      </c>
      <c r="I84" s="3">
        <v>22461082556</v>
      </c>
      <c r="J84" s="3">
        <v>23681590818</v>
      </c>
      <c r="K84" s="3">
        <v>22672952571</v>
      </c>
    </row>
    <row r="85" spans="1:11" ht="13.5" hidden="1">
      <c r="A85" s="1" t="s">
        <v>74</v>
      </c>
      <c r="B85" s="3">
        <v>0</v>
      </c>
      <c r="C85" s="3">
        <v>0</v>
      </c>
      <c r="D85" s="3">
        <v>1305432800</v>
      </c>
      <c r="E85" s="3">
        <v>1714205352</v>
      </c>
      <c r="F85" s="3">
        <v>1714205352</v>
      </c>
      <c r="G85" s="3">
        <v>1714205352</v>
      </c>
      <c r="H85" s="3">
        <v>1714205352</v>
      </c>
      <c r="I85" s="3">
        <v>1885625887</v>
      </c>
      <c r="J85" s="3">
        <v>2074188476</v>
      </c>
      <c r="K85" s="3">
        <v>2281607324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872354384</v>
      </c>
      <c r="C5" s="6">
        <v>858852363</v>
      </c>
      <c r="D5" s="23">
        <v>972422909</v>
      </c>
      <c r="E5" s="24">
        <v>1421961287</v>
      </c>
      <c r="F5" s="6">
        <v>1417161287</v>
      </c>
      <c r="G5" s="25">
        <v>1417161287</v>
      </c>
      <c r="H5" s="26">
        <v>1294948222</v>
      </c>
      <c r="I5" s="24">
        <v>1552050927</v>
      </c>
      <c r="J5" s="6">
        <v>1676215001</v>
      </c>
      <c r="K5" s="25">
        <v>1766730611</v>
      </c>
    </row>
    <row r="6" spans="1:11" ht="12.75">
      <c r="A6" s="22" t="s">
        <v>19</v>
      </c>
      <c r="B6" s="6">
        <v>2715149532</v>
      </c>
      <c r="C6" s="6">
        <v>2568692890</v>
      </c>
      <c r="D6" s="23">
        <v>2723608211</v>
      </c>
      <c r="E6" s="24">
        <v>3172284692</v>
      </c>
      <c r="F6" s="6">
        <v>3151081026</v>
      </c>
      <c r="G6" s="25">
        <v>3151081026</v>
      </c>
      <c r="H6" s="26">
        <v>2864289572</v>
      </c>
      <c r="I6" s="24">
        <v>3419055622</v>
      </c>
      <c r="J6" s="6">
        <v>3701009305</v>
      </c>
      <c r="K6" s="25">
        <v>3998936019</v>
      </c>
    </row>
    <row r="7" spans="1:11" ht="12.75">
      <c r="A7" s="22" t="s">
        <v>20</v>
      </c>
      <c r="B7" s="6">
        <v>154706454</v>
      </c>
      <c r="C7" s="6">
        <v>148011397</v>
      </c>
      <c r="D7" s="23">
        <v>126690312</v>
      </c>
      <c r="E7" s="24">
        <v>140961479</v>
      </c>
      <c r="F7" s="6">
        <v>140631103</v>
      </c>
      <c r="G7" s="25">
        <v>140631103</v>
      </c>
      <c r="H7" s="26">
        <v>98690424</v>
      </c>
      <c r="I7" s="24">
        <v>110024611</v>
      </c>
      <c r="J7" s="6">
        <v>114434120</v>
      </c>
      <c r="K7" s="25">
        <v>121294945</v>
      </c>
    </row>
    <row r="8" spans="1:11" ht="12.75">
      <c r="A8" s="22" t="s">
        <v>21</v>
      </c>
      <c r="B8" s="6">
        <v>1334131275</v>
      </c>
      <c r="C8" s="6">
        <v>1304827290</v>
      </c>
      <c r="D8" s="23">
        <v>888572426</v>
      </c>
      <c r="E8" s="24">
        <v>968322755</v>
      </c>
      <c r="F8" s="6">
        <v>1003381178</v>
      </c>
      <c r="G8" s="25">
        <v>1003381178</v>
      </c>
      <c r="H8" s="26">
        <v>921187160</v>
      </c>
      <c r="I8" s="24">
        <v>1136152437</v>
      </c>
      <c r="J8" s="6">
        <v>1222702130</v>
      </c>
      <c r="K8" s="25">
        <v>1352667358</v>
      </c>
    </row>
    <row r="9" spans="1:11" ht="12.75">
      <c r="A9" s="22" t="s">
        <v>22</v>
      </c>
      <c r="B9" s="6">
        <v>416242616</v>
      </c>
      <c r="C9" s="6">
        <v>397363160</v>
      </c>
      <c r="D9" s="23">
        <v>813702810</v>
      </c>
      <c r="E9" s="24">
        <v>848016351</v>
      </c>
      <c r="F9" s="6">
        <v>847244196</v>
      </c>
      <c r="G9" s="25">
        <v>847244196</v>
      </c>
      <c r="H9" s="26">
        <v>852686827</v>
      </c>
      <c r="I9" s="24">
        <v>925724867</v>
      </c>
      <c r="J9" s="6">
        <v>983949855</v>
      </c>
      <c r="K9" s="25">
        <v>1049188466</v>
      </c>
    </row>
    <row r="10" spans="1:11" ht="20.25">
      <c r="A10" s="27" t="s">
        <v>83</v>
      </c>
      <c r="B10" s="28">
        <f>SUM(B5:B9)</f>
        <v>5492584261</v>
      </c>
      <c r="C10" s="29">
        <f aca="true" t="shared" si="0" ref="C10:K10">SUM(C5:C9)</f>
        <v>5277747100</v>
      </c>
      <c r="D10" s="30">
        <f t="shared" si="0"/>
        <v>5524996668</v>
      </c>
      <c r="E10" s="28">
        <f t="shared" si="0"/>
        <v>6551546564</v>
      </c>
      <c r="F10" s="29">
        <f t="shared" si="0"/>
        <v>6559498790</v>
      </c>
      <c r="G10" s="31">
        <f t="shared" si="0"/>
        <v>6559498790</v>
      </c>
      <c r="H10" s="32">
        <f t="shared" si="0"/>
        <v>6031802205</v>
      </c>
      <c r="I10" s="28">
        <f t="shared" si="0"/>
        <v>7143008464</v>
      </c>
      <c r="J10" s="29">
        <f t="shared" si="0"/>
        <v>7698310411</v>
      </c>
      <c r="K10" s="31">
        <f t="shared" si="0"/>
        <v>8288817399</v>
      </c>
    </row>
    <row r="11" spans="1:11" ht="12.75">
      <c r="A11" s="22" t="s">
        <v>23</v>
      </c>
      <c r="B11" s="6">
        <v>1411211665</v>
      </c>
      <c r="C11" s="6">
        <v>1627383336</v>
      </c>
      <c r="D11" s="23">
        <v>1839251102</v>
      </c>
      <c r="E11" s="24">
        <v>1960956723</v>
      </c>
      <c r="F11" s="6">
        <v>2024166200</v>
      </c>
      <c r="G11" s="25">
        <v>2024166200</v>
      </c>
      <c r="H11" s="26">
        <v>2039428171</v>
      </c>
      <c r="I11" s="24">
        <v>2259758947</v>
      </c>
      <c r="J11" s="6">
        <v>2408443534</v>
      </c>
      <c r="K11" s="25">
        <v>2568606599</v>
      </c>
    </row>
    <row r="12" spans="1:11" ht="12.75">
      <c r="A12" s="22" t="s">
        <v>24</v>
      </c>
      <c r="B12" s="6">
        <v>53845309</v>
      </c>
      <c r="C12" s="6">
        <v>55482280</v>
      </c>
      <c r="D12" s="23">
        <v>59473022</v>
      </c>
      <c r="E12" s="24">
        <v>64185043</v>
      </c>
      <c r="F12" s="6">
        <v>64185043</v>
      </c>
      <c r="G12" s="25">
        <v>64185043</v>
      </c>
      <c r="H12" s="26">
        <v>62315521</v>
      </c>
      <c r="I12" s="24">
        <v>68485444</v>
      </c>
      <c r="J12" s="6">
        <v>73039720</v>
      </c>
      <c r="K12" s="25">
        <v>77896865</v>
      </c>
    </row>
    <row r="13" spans="1:11" ht="12.75">
      <c r="A13" s="22" t="s">
        <v>84</v>
      </c>
      <c r="B13" s="6">
        <v>857418573</v>
      </c>
      <c r="C13" s="6">
        <v>807458661</v>
      </c>
      <c r="D13" s="23">
        <v>992860249</v>
      </c>
      <c r="E13" s="24">
        <v>896425521</v>
      </c>
      <c r="F13" s="6">
        <v>896289758</v>
      </c>
      <c r="G13" s="25">
        <v>896289758</v>
      </c>
      <c r="H13" s="26">
        <v>1302322058</v>
      </c>
      <c r="I13" s="24">
        <v>918128117</v>
      </c>
      <c r="J13" s="6">
        <v>1013502876</v>
      </c>
      <c r="K13" s="25">
        <v>1120874672</v>
      </c>
    </row>
    <row r="14" spans="1:11" ht="12.75">
      <c r="A14" s="22" t="s">
        <v>25</v>
      </c>
      <c r="B14" s="6">
        <v>63334555</v>
      </c>
      <c r="C14" s="6">
        <v>49359424</v>
      </c>
      <c r="D14" s="23">
        <v>43959792</v>
      </c>
      <c r="E14" s="24">
        <v>59807900</v>
      </c>
      <c r="F14" s="6">
        <v>39012900</v>
      </c>
      <c r="G14" s="25">
        <v>39012900</v>
      </c>
      <c r="H14" s="26">
        <v>38467000</v>
      </c>
      <c r="I14" s="24">
        <v>41004000</v>
      </c>
      <c r="J14" s="6">
        <v>57004000</v>
      </c>
      <c r="K14" s="25">
        <v>73004000</v>
      </c>
    </row>
    <row r="15" spans="1:11" ht="12.75">
      <c r="A15" s="22" t="s">
        <v>26</v>
      </c>
      <c r="B15" s="6">
        <v>1426744459</v>
      </c>
      <c r="C15" s="6">
        <v>1558513807</v>
      </c>
      <c r="D15" s="23">
        <v>1636107278</v>
      </c>
      <c r="E15" s="24">
        <v>1786274001</v>
      </c>
      <c r="F15" s="6">
        <v>1716352898</v>
      </c>
      <c r="G15" s="25">
        <v>1716352898</v>
      </c>
      <c r="H15" s="26">
        <v>1715923763</v>
      </c>
      <c r="I15" s="24">
        <v>2010702001</v>
      </c>
      <c r="J15" s="6">
        <v>2171191909</v>
      </c>
      <c r="K15" s="25">
        <v>2294185674</v>
      </c>
    </row>
    <row r="16" spans="1:11" ht="12.75">
      <c r="A16" s="22" t="s">
        <v>21</v>
      </c>
      <c r="B16" s="6">
        <v>240921910</v>
      </c>
      <c r="C16" s="6">
        <v>43173384</v>
      </c>
      <c r="D16" s="23">
        <v>62470537</v>
      </c>
      <c r="E16" s="24">
        <v>95050634</v>
      </c>
      <c r="F16" s="6">
        <v>68880662</v>
      </c>
      <c r="G16" s="25">
        <v>68880662</v>
      </c>
      <c r="H16" s="26">
        <v>63262983</v>
      </c>
      <c r="I16" s="24">
        <v>48174691</v>
      </c>
      <c r="J16" s="6">
        <v>50394024</v>
      </c>
      <c r="K16" s="25">
        <v>52785901</v>
      </c>
    </row>
    <row r="17" spans="1:11" ht="12.75">
      <c r="A17" s="22" t="s">
        <v>27</v>
      </c>
      <c r="B17" s="6">
        <v>1464472123</v>
      </c>
      <c r="C17" s="6">
        <v>1446245973</v>
      </c>
      <c r="D17" s="23">
        <v>1471392581</v>
      </c>
      <c r="E17" s="24">
        <v>1683303177</v>
      </c>
      <c r="F17" s="6">
        <v>1746653603</v>
      </c>
      <c r="G17" s="25">
        <v>1746653603</v>
      </c>
      <c r="H17" s="26">
        <v>1647753294</v>
      </c>
      <c r="I17" s="24">
        <v>1795844634</v>
      </c>
      <c r="J17" s="6">
        <v>1922275790</v>
      </c>
      <c r="K17" s="25">
        <v>2098232858</v>
      </c>
    </row>
    <row r="18" spans="1:11" ht="12.75">
      <c r="A18" s="33" t="s">
        <v>28</v>
      </c>
      <c r="B18" s="34">
        <f>SUM(B11:B17)</f>
        <v>5517948594</v>
      </c>
      <c r="C18" s="35">
        <f aca="true" t="shared" si="1" ref="C18:K18">SUM(C11:C17)</f>
        <v>5587616865</v>
      </c>
      <c r="D18" s="36">
        <f t="shared" si="1"/>
        <v>6105514561</v>
      </c>
      <c r="E18" s="34">
        <f t="shared" si="1"/>
        <v>6546002999</v>
      </c>
      <c r="F18" s="35">
        <f t="shared" si="1"/>
        <v>6555541064</v>
      </c>
      <c r="G18" s="37">
        <f t="shared" si="1"/>
        <v>6555541064</v>
      </c>
      <c r="H18" s="38">
        <f t="shared" si="1"/>
        <v>6869472790</v>
      </c>
      <c r="I18" s="34">
        <f t="shared" si="1"/>
        <v>7142097834</v>
      </c>
      <c r="J18" s="35">
        <f t="shared" si="1"/>
        <v>7695851853</v>
      </c>
      <c r="K18" s="37">
        <f t="shared" si="1"/>
        <v>8285586569</v>
      </c>
    </row>
    <row r="19" spans="1:11" ht="12.75">
      <c r="A19" s="33" t="s">
        <v>29</v>
      </c>
      <c r="B19" s="39">
        <f>+B10-B18</f>
        <v>-25364333</v>
      </c>
      <c r="C19" s="40">
        <f aca="true" t="shared" si="2" ref="C19:K19">+C10-C18</f>
        <v>-309869765</v>
      </c>
      <c r="D19" s="41">
        <f t="shared" si="2"/>
        <v>-580517893</v>
      </c>
      <c r="E19" s="39">
        <f t="shared" si="2"/>
        <v>5543565</v>
      </c>
      <c r="F19" s="40">
        <f t="shared" si="2"/>
        <v>3957726</v>
      </c>
      <c r="G19" s="42">
        <f t="shared" si="2"/>
        <v>3957726</v>
      </c>
      <c r="H19" s="43">
        <f t="shared" si="2"/>
        <v>-837670585</v>
      </c>
      <c r="I19" s="39">
        <f t="shared" si="2"/>
        <v>910630</v>
      </c>
      <c r="J19" s="40">
        <f t="shared" si="2"/>
        <v>2458558</v>
      </c>
      <c r="K19" s="42">
        <f t="shared" si="2"/>
        <v>3230830</v>
      </c>
    </row>
    <row r="20" spans="1:11" ht="20.25">
      <c r="A20" s="44" t="s">
        <v>30</v>
      </c>
      <c r="B20" s="45">
        <v>670393964</v>
      </c>
      <c r="C20" s="46">
        <v>669780334</v>
      </c>
      <c r="D20" s="47">
        <v>930358544</v>
      </c>
      <c r="E20" s="45">
        <v>803900240</v>
      </c>
      <c r="F20" s="46">
        <v>1000322452</v>
      </c>
      <c r="G20" s="48">
        <v>1000322452</v>
      </c>
      <c r="H20" s="49">
        <v>997754179</v>
      </c>
      <c r="I20" s="45">
        <v>974549040</v>
      </c>
      <c r="J20" s="46">
        <v>1004297950</v>
      </c>
      <c r="K20" s="48">
        <v>1085230860</v>
      </c>
    </row>
    <row r="21" spans="1:11" ht="12.75">
      <c r="A21" s="22" t="s">
        <v>85</v>
      </c>
      <c r="B21" s="50">
        <v>0</v>
      </c>
      <c r="C21" s="51">
        <v>0</v>
      </c>
      <c r="D21" s="52">
        <v>3622726</v>
      </c>
      <c r="E21" s="50">
        <v>25000000</v>
      </c>
      <c r="F21" s="51">
        <v>0</v>
      </c>
      <c r="G21" s="53">
        <v>0</v>
      </c>
      <c r="H21" s="54">
        <v>279973220</v>
      </c>
      <c r="I21" s="50">
        <v>0</v>
      </c>
      <c r="J21" s="51">
        <v>0</v>
      </c>
      <c r="K21" s="53">
        <v>0</v>
      </c>
    </row>
    <row r="22" spans="1:11" ht="12.75">
      <c r="A22" s="55" t="s">
        <v>86</v>
      </c>
      <c r="B22" s="56">
        <f>SUM(B19:B21)</f>
        <v>645029631</v>
      </c>
      <c r="C22" s="57">
        <f aca="true" t="shared" si="3" ref="C22:K22">SUM(C19:C21)</f>
        <v>359910569</v>
      </c>
      <c r="D22" s="58">
        <f t="shared" si="3"/>
        <v>353463377</v>
      </c>
      <c r="E22" s="56">
        <f t="shared" si="3"/>
        <v>834443805</v>
      </c>
      <c r="F22" s="57">
        <f t="shared" si="3"/>
        <v>1004280178</v>
      </c>
      <c r="G22" s="59">
        <f t="shared" si="3"/>
        <v>1004280178</v>
      </c>
      <c r="H22" s="60">
        <f t="shared" si="3"/>
        <v>440056814</v>
      </c>
      <c r="I22" s="56">
        <f t="shared" si="3"/>
        <v>975459670</v>
      </c>
      <c r="J22" s="57">
        <f t="shared" si="3"/>
        <v>1006756508</v>
      </c>
      <c r="K22" s="59">
        <f t="shared" si="3"/>
        <v>1088461690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645029631</v>
      </c>
      <c r="C24" s="40">
        <f aca="true" t="shared" si="4" ref="C24:K24">SUM(C22:C23)</f>
        <v>359910569</v>
      </c>
      <c r="D24" s="41">
        <f t="shared" si="4"/>
        <v>353463377</v>
      </c>
      <c r="E24" s="39">
        <f t="shared" si="4"/>
        <v>834443805</v>
      </c>
      <c r="F24" s="40">
        <f t="shared" si="4"/>
        <v>1004280178</v>
      </c>
      <c r="G24" s="42">
        <f t="shared" si="4"/>
        <v>1004280178</v>
      </c>
      <c r="H24" s="43">
        <f t="shared" si="4"/>
        <v>440056814</v>
      </c>
      <c r="I24" s="39">
        <f t="shared" si="4"/>
        <v>975459670</v>
      </c>
      <c r="J24" s="40">
        <f t="shared" si="4"/>
        <v>1006756508</v>
      </c>
      <c r="K24" s="42">
        <f t="shared" si="4"/>
        <v>1088461690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1184088773</v>
      </c>
      <c r="C27" s="7">
        <v>1283955892</v>
      </c>
      <c r="D27" s="69">
        <v>115740118</v>
      </c>
      <c r="E27" s="70">
        <v>1778141990</v>
      </c>
      <c r="F27" s="7">
        <v>2096370376</v>
      </c>
      <c r="G27" s="71">
        <v>2096370376</v>
      </c>
      <c r="H27" s="72">
        <v>256550532</v>
      </c>
      <c r="I27" s="70">
        <v>1737412866</v>
      </c>
      <c r="J27" s="7">
        <v>1936159755</v>
      </c>
      <c r="K27" s="71">
        <v>2054858792</v>
      </c>
    </row>
    <row r="28" spans="1:11" ht="12.75">
      <c r="A28" s="73" t="s">
        <v>34</v>
      </c>
      <c r="B28" s="6">
        <v>673761720</v>
      </c>
      <c r="C28" s="6">
        <v>672954067</v>
      </c>
      <c r="D28" s="23">
        <v>81495</v>
      </c>
      <c r="E28" s="24">
        <v>725926990</v>
      </c>
      <c r="F28" s="6">
        <v>894391728</v>
      </c>
      <c r="G28" s="25">
        <v>894391728</v>
      </c>
      <c r="H28" s="26">
        <v>85862032</v>
      </c>
      <c r="I28" s="24">
        <v>1039831041</v>
      </c>
      <c r="J28" s="6">
        <v>1056808150</v>
      </c>
      <c r="K28" s="25">
        <v>1137992080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69000000</v>
      </c>
      <c r="F30" s="6">
        <v>0</v>
      </c>
      <c r="G30" s="25">
        <v>0</v>
      </c>
      <c r="H30" s="26">
        <v>0</v>
      </c>
      <c r="I30" s="24">
        <v>69581825</v>
      </c>
      <c r="J30" s="6">
        <v>189351605</v>
      </c>
      <c r="K30" s="25">
        <v>176866712</v>
      </c>
    </row>
    <row r="31" spans="1:11" ht="12.75">
      <c r="A31" s="22" t="s">
        <v>36</v>
      </c>
      <c r="B31" s="6">
        <v>510327053</v>
      </c>
      <c r="C31" s="6">
        <v>611001824</v>
      </c>
      <c r="D31" s="23">
        <v>0</v>
      </c>
      <c r="E31" s="24">
        <v>0</v>
      </c>
      <c r="F31" s="6">
        <v>1102712134</v>
      </c>
      <c r="G31" s="25">
        <v>1102712134</v>
      </c>
      <c r="H31" s="26">
        <v>163021486</v>
      </c>
      <c r="I31" s="24">
        <v>628000000</v>
      </c>
      <c r="J31" s="6">
        <v>690000000</v>
      </c>
      <c r="K31" s="25">
        <v>740000000</v>
      </c>
    </row>
    <row r="32" spans="1:11" ht="12.75">
      <c r="A32" s="33" t="s">
        <v>37</v>
      </c>
      <c r="B32" s="7">
        <f>SUM(B28:B31)</f>
        <v>1184088773</v>
      </c>
      <c r="C32" s="7">
        <f aca="true" t="shared" si="5" ref="C32:K32">SUM(C28:C31)</f>
        <v>1283955891</v>
      </c>
      <c r="D32" s="69">
        <f t="shared" si="5"/>
        <v>81495</v>
      </c>
      <c r="E32" s="70">
        <f t="shared" si="5"/>
        <v>794926990</v>
      </c>
      <c r="F32" s="7">
        <f t="shared" si="5"/>
        <v>1997103862</v>
      </c>
      <c r="G32" s="71">
        <f t="shared" si="5"/>
        <v>1997103862</v>
      </c>
      <c r="H32" s="72">
        <f t="shared" si="5"/>
        <v>248883518</v>
      </c>
      <c r="I32" s="70">
        <f t="shared" si="5"/>
        <v>1737412866</v>
      </c>
      <c r="J32" s="7">
        <f t="shared" si="5"/>
        <v>1936159755</v>
      </c>
      <c r="K32" s="71">
        <f t="shared" si="5"/>
        <v>2054858792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3665738322</v>
      </c>
      <c r="C35" s="6">
        <v>2995989615</v>
      </c>
      <c r="D35" s="23">
        <v>7209213950</v>
      </c>
      <c r="E35" s="24">
        <v>0</v>
      </c>
      <c r="F35" s="6">
        <v>0</v>
      </c>
      <c r="G35" s="25">
        <v>0</v>
      </c>
      <c r="H35" s="26">
        <v>104245064</v>
      </c>
      <c r="I35" s="24">
        <v>3463640863</v>
      </c>
      <c r="J35" s="6">
        <v>3814824051</v>
      </c>
      <c r="K35" s="25">
        <v>4233422345</v>
      </c>
    </row>
    <row r="36" spans="1:11" ht="12.75">
      <c r="A36" s="22" t="s">
        <v>40</v>
      </c>
      <c r="B36" s="6">
        <v>13633831746</v>
      </c>
      <c r="C36" s="6">
        <v>16267773808</v>
      </c>
      <c r="D36" s="23">
        <v>18805818518</v>
      </c>
      <c r="E36" s="24">
        <v>1778141990</v>
      </c>
      <c r="F36" s="6">
        <v>2096370376</v>
      </c>
      <c r="G36" s="25">
        <v>2096370376</v>
      </c>
      <c r="H36" s="26">
        <v>2059085468</v>
      </c>
      <c r="I36" s="24">
        <v>20818953887</v>
      </c>
      <c r="J36" s="6">
        <v>21862596037</v>
      </c>
      <c r="K36" s="25">
        <v>22869580160</v>
      </c>
    </row>
    <row r="37" spans="1:11" ht="12.75">
      <c r="A37" s="22" t="s">
        <v>41</v>
      </c>
      <c r="B37" s="6">
        <v>1588602305</v>
      </c>
      <c r="C37" s="6">
        <v>1309999921</v>
      </c>
      <c r="D37" s="23">
        <v>5614394829</v>
      </c>
      <c r="E37" s="24">
        <v>0</v>
      </c>
      <c r="F37" s="6">
        <v>0</v>
      </c>
      <c r="G37" s="25">
        <v>0</v>
      </c>
      <c r="H37" s="26">
        <v>582286620</v>
      </c>
      <c r="I37" s="24">
        <v>1716206030</v>
      </c>
      <c r="J37" s="6">
        <v>1824974549</v>
      </c>
      <c r="K37" s="25">
        <v>1966200503</v>
      </c>
    </row>
    <row r="38" spans="1:11" ht="12.75">
      <c r="A38" s="22" t="s">
        <v>42</v>
      </c>
      <c r="B38" s="6">
        <v>944139344</v>
      </c>
      <c r="C38" s="6">
        <v>915192030</v>
      </c>
      <c r="D38" s="23">
        <v>872357063</v>
      </c>
      <c r="E38" s="24">
        <v>0</v>
      </c>
      <c r="F38" s="6">
        <v>0</v>
      </c>
      <c r="G38" s="25">
        <v>0</v>
      </c>
      <c r="H38" s="26">
        <v>149158227</v>
      </c>
      <c r="I38" s="24">
        <v>825708257</v>
      </c>
      <c r="J38" s="6">
        <v>1029871359</v>
      </c>
      <c r="K38" s="25">
        <v>1206911434</v>
      </c>
    </row>
    <row r="39" spans="1:11" ht="12.75">
      <c r="A39" s="22" t="s">
        <v>43</v>
      </c>
      <c r="B39" s="6">
        <v>14766828419</v>
      </c>
      <c r="C39" s="6">
        <v>17038571472</v>
      </c>
      <c r="D39" s="23">
        <v>19174258843</v>
      </c>
      <c r="E39" s="24">
        <v>943698185</v>
      </c>
      <c r="F39" s="6">
        <v>1092090198</v>
      </c>
      <c r="G39" s="25">
        <v>1092090198</v>
      </c>
      <c r="H39" s="26">
        <v>1437256548</v>
      </c>
      <c r="I39" s="24">
        <v>21740680463</v>
      </c>
      <c r="J39" s="6">
        <v>22822574180</v>
      </c>
      <c r="K39" s="25">
        <v>23929890568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1394470917</v>
      </c>
      <c r="C42" s="6">
        <v>591523932</v>
      </c>
      <c r="D42" s="23">
        <v>-4774953185</v>
      </c>
      <c r="E42" s="24">
        <v>-5293321012</v>
      </c>
      <c r="F42" s="6">
        <v>-5243404840</v>
      </c>
      <c r="G42" s="25">
        <v>-5243404840</v>
      </c>
      <c r="H42" s="26">
        <v>-5147984268</v>
      </c>
      <c r="I42" s="24">
        <v>-5845236726</v>
      </c>
      <c r="J42" s="6">
        <v>-6273207154</v>
      </c>
      <c r="K42" s="25">
        <v>-6726436900</v>
      </c>
    </row>
    <row r="43" spans="1:11" ht="12.75">
      <c r="A43" s="22" t="s">
        <v>46</v>
      </c>
      <c r="B43" s="6">
        <v>-1169765594</v>
      </c>
      <c r="C43" s="6">
        <v>-1224613166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-49602476</v>
      </c>
      <c r="C44" s="6">
        <v>-50709030</v>
      </c>
      <c r="D44" s="23">
        <v>8279751</v>
      </c>
      <c r="E44" s="24">
        <v>-60851775</v>
      </c>
      <c r="F44" s="6">
        <v>0</v>
      </c>
      <c r="G44" s="25">
        <v>0</v>
      </c>
      <c r="H44" s="26">
        <v>5232063</v>
      </c>
      <c r="I44" s="24">
        <v>22285678</v>
      </c>
      <c r="J44" s="6">
        <v>-42879957</v>
      </c>
      <c r="K44" s="25">
        <v>-49341384</v>
      </c>
    </row>
    <row r="45" spans="1:11" ht="12.75">
      <c r="A45" s="33" t="s">
        <v>48</v>
      </c>
      <c r="B45" s="7">
        <v>2373900195</v>
      </c>
      <c r="C45" s="7">
        <v>1690101970</v>
      </c>
      <c r="D45" s="69">
        <v>-3079999454</v>
      </c>
      <c r="E45" s="70">
        <v>-5354172787</v>
      </c>
      <c r="F45" s="7">
        <v>-5243404840</v>
      </c>
      <c r="G45" s="71">
        <v>-5243404840</v>
      </c>
      <c r="H45" s="72">
        <v>-5142752205</v>
      </c>
      <c r="I45" s="70">
        <v>-4172648780</v>
      </c>
      <c r="J45" s="7">
        <v>-4516923266</v>
      </c>
      <c r="K45" s="71">
        <v>-4782005482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2373900195</v>
      </c>
      <c r="C48" s="6">
        <v>1690101970</v>
      </c>
      <c r="D48" s="23">
        <v>1822330372</v>
      </c>
      <c r="E48" s="24">
        <v>0</v>
      </c>
      <c r="F48" s="6">
        <v>0</v>
      </c>
      <c r="G48" s="25">
        <v>0</v>
      </c>
      <c r="H48" s="26">
        <v>-653863677</v>
      </c>
      <c r="I48" s="24">
        <v>1650302268</v>
      </c>
      <c r="J48" s="6">
        <v>1799163845</v>
      </c>
      <c r="K48" s="25">
        <v>1993772802</v>
      </c>
    </row>
    <row r="49" spans="1:11" ht="12.75">
      <c r="A49" s="22" t="s">
        <v>51</v>
      </c>
      <c r="B49" s="6">
        <f>+B75</f>
        <v>89407995.13471127</v>
      </c>
      <c r="C49" s="6">
        <f aca="true" t="shared" si="6" ref="C49:K49">+C75</f>
        <v>-322239827.7490201</v>
      </c>
      <c r="D49" s="23">
        <f t="shared" si="6"/>
        <v>5490648201</v>
      </c>
      <c r="E49" s="24">
        <f t="shared" si="6"/>
        <v>336094982</v>
      </c>
      <c r="F49" s="6">
        <f t="shared" si="6"/>
        <v>336094982</v>
      </c>
      <c r="G49" s="25">
        <f t="shared" si="6"/>
        <v>336094982</v>
      </c>
      <c r="H49" s="26">
        <f t="shared" si="6"/>
        <v>873698212</v>
      </c>
      <c r="I49" s="24">
        <f t="shared" si="6"/>
        <v>1689867957</v>
      </c>
      <c r="J49" s="6">
        <f t="shared" si="6"/>
        <v>1805696929</v>
      </c>
      <c r="K49" s="25">
        <f t="shared" si="6"/>
        <v>1903322728</v>
      </c>
    </row>
    <row r="50" spans="1:11" ht="12.75">
      <c r="A50" s="33" t="s">
        <v>52</v>
      </c>
      <c r="B50" s="7">
        <f>+B48-B49</f>
        <v>2284492199.8652887</v>
      </c>
      <c r="C50" s="7">
        <f aca="true" t="shared" si="7" ref="C50:K50">+C48-C49</f>
        <v>2012341797.74902</v>
      </c>
      <c r="D50" s="69">
        <f t="shared" si="7"/>
        <v>-3668317829</v>
      </c>
      <c r="E50" s="70">
        <f t="shared" si="7"/>
        <v>-336094982</v>
      </c>
      <c r="F50" s="7">
        <f t="shared" si="7"/>
        <v>-336094982</v>
      </c>
      <c r="G50" s="71">
        <f t="shared" si="7"/>
        <v>-336094982</v>
      </c>
      <c r="H50" s="72">
        <f t="shared" si="7"/>
        <v>-1527561889</v>
      </c>
      <c r="I50" s="70">
        <f t="shared" si="7"/>
        <v>-39565689</v>
      </c>
      <c r="J50" s="7">
        <f t="shared" si="7"/>
        <v>-6533084</v>
      </c>
      <c r="K50" s="71">
        <f t="shared" si="7"/>
        <v>90450074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13311710352</v>
      </c>
      <c r="C53" s="6">
        <v>16158236058</v>
      </c>
      <c r="D53" s="23">
        <v>15534094571</v>
      </c>
      <c r="E53" s="24">
        <v>1753141990</v>
      </c>
      <c r="F53" s="6">
        <v>2096370376</v>
      </c>
      <c r="G53" s="25">
        <v>2096370376</v>
      </c>
      <c r="H53" s="26">
        <v>640132414</v>
      </c>
      <c r="I53" s="24">
        <v>20685844782</v>
      </c>
      <c r="J53" s="6">
        <v>21716176022</v>
      </c>
      <c r="K53" s="25">
        <v>22708518143</v>
      </c>
    </row>
    <row r="54" spans="1:11" ht="12.75">
      <c r="A54" s="22" t="s">
        <v>55</v>
      </c>
      <c r="B54" s="6">
        <v>857418573</v>
      </c>
      <c r="C54" s="6">
        <v>807458661</v>
      </c>
      <c r="D54" s="23">
        <v>0</v>
      </c>
      <c r="E54" s="24">
        <v>896425521</v>
      </c>
      <c r="F54" s="6">
        <v>896289758</v>
      </c>
      <c r="G54" s="25">
        <v>896289758</v>
      </c>
      <c r="H54" s="26">
        <v>1300045873</v>
      </c>
      <c r="I54" s="24">
        <v>918128117</v>
      </c>
      <c r="J54" s="6">
        <v>1013502876</v>
      </c>
      <c r="K54" s="25">
        <v>1120874672</v>
      </c>
    </row>
    <row r="55" spans="1:11" ht="12.75">
      <c r="A55" s="22" t="s">
        <v>56</v>
      </c>
      <c r="B55" s="6">
        <v>0</v>
      </c>
      <c r="C55" s="6">
        <v>715870833</v>
      </c>
      <c r="D55" s="23">
        <v>0</v>
      </c>
      <c r="E55" s="24">
        <v>687013138</v>
      </c>
      <c r="F55" s="6">
        <v>731241169</v>
      </c>
      <c r="G55" s="25">
        <v>731241169</v>
      </c>
      <c r="H55" s="26">
        <v>44845099</v>
      </c>
      <c r="I55" s="24">
        <v>743462419</v>
      </c>
      <c r="J55" s="6">
        <v>798637420</v>
      </c>
      <c r="K55" s="25">
        <v>915715755</v>
      </c>
    </row>
    <row r="56" spans="1:11" ht="12.75">
      <c r="A56" s="22" t="s">
        <v>57</v>
      </c>
      <c r="B56" s="6">
        <v>344238201</v>
      </c>
      <c r="C56" s="6">
        <v>378998233</v>
      </c>
      <c r="D56" s="23">
        <v>355293561</v>
      </c>
      <c r="E56" s="24">
        <v>493601963</v>
      </c>
      <c r="F56" s="6">
        <v>398143475</v>
      </c>
      <c r="G56" s="25">
        <v>398143475</v>
      </c>
      <c r="H56" s="26">
        <v>387706926</v>
      </c>
      <c r="I56" s="24">
        <v>392583435</v>
      </c>
      <c r="J56" s="6">
        <v>431970572</v>
      </c>
      <c r="K56" s="25">
        <v>475303399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187499182</v>
      </c>
      <c r="C59" s="6">
        <v>0</v>
      </c>
      <c r="D59" s="23">
        <v>161852170</v>
      </c>
      <c r="E59" s="24">
        <v>416587276</v>
      </c>
      <c r="F59" s="6">
        <v>416587276</v>
      </c>
      <c r="G59" s="25">
        <v>416587276</v>
      </c>
      <c r="H59" s="26">
        <v>416587276</v>
      </c>
      <c r="I59" s="24">
        <v>444230591</v>
      </c>
      <c r="J59" s="6">
        <v>480021920</v>
      </c>
      <c r="K59" s="25">
        <v>515920138</v>
      </c>
    </row>
    <row r="60" spans="1:11" ht="12.75">
      <c r="A60" s="90" t="s">
        <v>60</v>
      </c>
      <c r="B60" s="6">
        <v>33739241</v>
      </c>
      <c r="C60" s="6">
        <v>98766076</v>
      </c>
      <c r="D60" s="23">
        <v>33089094</v>
      </c>
      <c r="E60" s="24">
        <v>180374581</v>
      </c>
      <c r="F60" s="6">
        <v>180374581</v>
      </c>
      <c r="G60" s="25">
        <v>180374581</v>
      </c>
      <c r="H60" s="26">
        <v>180374581</v>
      </c>
      <c r="I60" s="24">
        <v>197543172</v>
      </c>
      <c r="J60" s="6">
        <v>213346625</v>
      </c>
      <c r="K60" s="25">
        <v>224867343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2000</v>
      </c>
      <c r="C62" s="98">
        <v>1000</v>
      </c>
      <c r="D62" s="99">
        <v>1000</v>
      </c>
      <c r="E62" s="97">
        <v>4947</v>
      </c>
      <c r="F62" s="98">
        <v>4947</v>
      </c>
      <c r="G62" s="99">
        <v>4947</v>
      </c>
      <c r="H62" s="100">
        <v>4947</v>
      </c>
      <c r="I62" s="97">
        <v>3947</v>
      </c>
      <c r="J62" s="98">
        <v>2947</v>
      </c>
      <c r="K62" s="99">
        <v>1947</v>
      </c>
    </row>
    <row r="63" spans="1:11" ht="12.75">
      <c r="A63" s="96" t="s">
        <v>63</v>
      </c>
      <c r="B63" s="97">
        <v>26267</v>
      </c>
      <c r="C63" s="98">
        <v>19754</v>
      </c>
      <c r="D63" s="99">
        <v>19754</v>
      </c>
      <c r="E63" s="97">
        <v>43289</v>
      </c>
      <c r="F63" s="98">
        <v>43289</v>
      </c>
      <c r="G63" s="99">
        <v>43289</v>
      </c>
      <c r="H63" s="100">
        <v>43289</v>
      </c>
      <c r="I63" s="97">
        <v>39989</v>
      </c>
      <c r="J63" s="98">
        <v>37989</v>
      </c>
      <c r="K63" s="99">
        <v>35989</v>
      </c>
    </row>
    <row r="64" spans="1:11" ht="12.75">
      <c r="A64" s="96" t="s">
        <v>64</v>
      </c>
      <c r="B64" s="97">
        <v>40241</v>
      </c>
      <c r="C64" s="98">
        <v>39241</v>
      </c>
      <c r="D64" s="99">
        <v>39241</v>
      </c>
      <c r="E64" s="97">
        <v>36841</v>
      </c>
      <c r="F64" s="98">
        <v>36841</v>
      </c>
      <c r="G64" s="99">
        <v>36841</v>
      </c>
      <c r="H64" s="100">
        <v>36841</v>
      </c>
      <c r="I64" s="97">
        <v>48880</v>
      </c>
      <c r="J64" s="98">
        <v>48880</v>
      </c>
      <c r="K64" s="99">
        <v>48880</v>
      </c>
    </row>
    <row r="65" spans="1:11" ht="12.75">
      <c r="A65" s="96" t="s">
        <v>65</v>
      </c>
      <c r="B65" s="97">
        <v>1986</v>
      </c>
      <c r="C65" s="98">
        <v>1986</v>
      </c>
      <c r="D65" s="99">
        <v>1990</v>
      </c>
      <c r="E65" s="97">
        <v>1990</v>
      </c>
      <c r="F65" s="98">
        <v>1990</v>
      </c>
      <c r="G65" s="99">
        <v>1990</v>
      </c>
      <c r="H65" s="100">
        <v>1990</v>
      </c>
      <c r="I65" s="97">
        <v>40566</v>
      </c>
      <c r="J65" s="98">
        <v>40566</v>
      </c>
      <c r="K65" s="99">
        <v>40566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88</v>
      </c>
      <c r="B70" s="5">
        <f>IF(ISERROR(B71/B72),0,(B71/B72))</f>
        <v>0.9100170823456305</v>
      </c>
      <c r="C70" s="5">
        <f aca="true" t="shared" si="8" ref="C70:K70">IF(ISERROR(C71/C72),0,(C71/C72))</f>
        <v>1.0577869595976341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89</v>
      </c>
      <c r="B71" s="2">
        <f>+B83</f>
        <v>3613755372</v>
      </c>
      <c r="C71" s="2">
        <f aca="true" t="shared" si="9" ref="C71:K71">+C83</f>
        <v>3992598812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90</v>
      </c>
      <c r="B72" s="2">
        <f>+B77</f>
        <v>3971085205</v>
      </c>
      <c r="C72" s="2">
        <f aca="true" t="shared" si="10" ref="C72:K72">+C77</f>
        <v>3774482920</v>
      </c>
      <c r="D72" s="2">
        <f t="shared" si="10"/>
        <v>4451934097</v>
      </c>
      <c r="E72" s="2">
        <f t="shared" si="10"/>
        <v>5387857267</v>
      </c>
      <c r="F72" s="2">
        <f t="shared" si="10"/>
        <v>5361081446</v>
      </c>
      <c r="G72" s="2">
        <f t="shared" si="10"/>
        <v>5361081446</v>
      </c>
      <c r="H72" s="2">
        <f t="shared" si="10"/>
        <v>4944831216</v>
      </c>
      <c r="I72" s="2">
        <f t="shared" si="10"/>
        <v>5837366683</v>
      </c>
      <c r="J72" s="2">
        <f t="shared" si="10"/>
        <v>6297011713</v>
      </c>
      <c r="K72" s="2">
        <f t="shared" si="10"/>
        <v>6747227875</v>
      </c>
    </row>
    <row r="73" spans="1:11" ht="12.75" hidden="1">
      <c r="A73" s="2" t="s">
        <v>91</v>
      </c>
      <c r="B73" s="2">
        <f>+B74</f>
        <v>2201697343.1666665</v>
      </c>
      <c r="C73" s="2">
        <f aca="true" t="shared" si="11" ref="C73:K73">+(C78+C80+C81+C82)-(B78+B80+B81+B82)</f>
        <v>-57507332</v>
      </c>
      <c r="D73" s="2">
        <f t="shared" si="11"/>
        <v>4076800862</v>
      </c>
      <c r="E73" s="2">
        <f t="shared" si="11"/>
        <v>-5344118995</v>
      </c>
      <c r="F73" s="2">
        <f>+(F78+F80+F81+F82)-(D78+D80+D81+D82)</f>
        <v>-5344118995</v>
      </c>
      <c r="G73" s="2">
        <f>+(G78+G80+G81+G82)-(D78+D80+D81+D82)</f>
        <v>-5344118995</v>
      </c>
      <c r="H73" s="2">
        <f>+(H78+H80+H81+H82)-(D78+D80+D81+D82)</f>
        <v>-4580066680</v>
      </c>
      <c r="I73" s="2">
        <f>+(I78+I80+I81+I82)-(E78+E80+E81+E82)</f>
        <v>1766270081</v>
      </c>
      <c r="J73" s="2">
        <f t="shared" si="11"/>
        <v>197614760</v>
      </c>
      <c r="K73" s="2">
        <f t="shared" si="11"/>
        <v>218811800</v>
      </c>
    </row>
    <row r="74" spans="1:11" ht="12.75" hidden="1">
      <c r="A74" s="2" t="s">
        <v>92</v>
      </c>
      <c r="B74" s="2">
        <f>+TREND(C74:E74)</f>
        <v>2201697343.1666665</v>
      </c>
      <c r="C74" s="2">
        <f>+C73</f>
        <v>-57507332</v>
      </c>
      <c r="D74" s="2">
        <f aca="true" t="shared" si="12" ref="D74:K74">+D73</f>
        <v>4076800862</v>
      </c>
      <c r="E74" s="2">
        <f t="shared" si="12"/>
        <v>-5344118995</v>
      </c>
      <c r="F74" s="2">
        <f t="shared" si="12"/>
        <v>-5344118995</v>
      </c>
      <c r="G74" s="2">
        <f t="shared" si="12"/>
        <v>-5344118995</v>
      </c>
      <c r="H74" s="2">
        <f t="shared" si="12"/>
        <v>-4580066680</v>
      </c>
      <c r="I74" s="2">
        <f t="shared" si="12"/>
        <v>1766270081</v>
      </c>
      <c r="J74" s="2">
        <f t="shared" si="12"/>
        <v>197614760</v>
      </c>
      <c r="K74" s="2">
        <f t="shared" si="12"/>
        <v>218811800</v>
      </c>
    </row>
    <row r="75" spans="1:11" ht="12.75" hidden="1">
      <c r="A75" s="2" t="s">
        <v>93</v>
      </c>
      <c r="B75" s="2">
        <f>+B84-(((B80+B81+B78)*B70)-B79)</f>
        <v>89407995.13471127</v>
      </c>
      <c r="C75" s="2">
        <f aca="true" t="shared" si="13" ref="C75:K75">+C84-(((C80+C81+C78)*C70)-C79)</f>
        <v>-322239827.7490201</v>
      </c>
      <c r="D75" s="2">
        <f t="shared" si="13"/>
        <v>5490648201</v>
      </c>
      <c r="E75" s="2">
        <f t="shared" si="13"/>
        <v>336094982</v>
      </c>
      <c r="F75" s="2">
        <f t="shared" si="13"/>
        <v>336094982</v>
      </c>
      <c r="G75" s="2">
        <f t="shared" si="13"/>
        <v>336094982</v>
      </c>
      <c r="H75" s="2">
        <f t="shared" si="13"/>
        <v>873698212</v>
      </c>
      <c r="I75" s="2">
        <f t="shared" si="13"/>
        <v>1689867957</v>
      </c>
      <c r="J75" s="2">
        <f t="shared" si="13"/>
        <v>1805696929</v>
      </c>
      <c r="K75" s="2">
        <f t="shared" si="13"/>
        <v>1903322728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3971085205</v>
      </c>
      <c r="C77" s="3">
        <v>3774482920</v>
      </c>
      <c r="D77" s="3">
        <v>4451934097</v>
      </c>
      <c r="E77" s="3">
        <v>5387857267</v>
      </c>
      <c r="F77" s="3">
        <v>5361081446</v>
      </c>
      <c r="G77" s="3">
        <v>5361081446</v>
      </c>
      <c r="H77" s="3">
        <v>4944831216</v>
      </c>
      <c r="I77" s="3">
        <v>5837366683</v>
      </c>
      <c r="J77" s="3">
        <v>6297011713</v>
      </c>
      <c r="K77" s="3">
        <v>6747227875</v>
      </c>
    </row>
    <row r="78" spans="1:11" ht="13.5" hidden="1">
      <c r="A78" s="1" t="s">
        <v>67</v>
      </c>
      <c r="B78" s="3">
        <v>69017614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490958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1292355453</v>
      </c>
      <c r="C79" s="3">
        <v>1018312767</v>
      </c>
      <c r="D79" s="3">
        <v>5278432585</v>
      </c>
      <c r="E79" s="3">
        <v>0</v>
      </c>
      <c r="F79" s="3">
        <v>0</v>
      </c>
      <c r="G79" s="3">
        <v>0</v>
      </c>
      <c r="H79" s="3">
        <v>537779557</v>
      </c>
      <c r="I79" s="3">
        <v>1335430208</v>
      </c>
      <c r="J79" s="3">
        <v>1417861547</v>
      </c>
      <c r="K79" s="3">
        <v>1516202771</v>
      </c>
    </row>
    <row r="80" spans="1:11" ht="13.5" hidden="1">
      <c r="A80" s="1" t="s">
        <v>69</v>
      </c>
      <c r="B80" s="3">
        <v>448053489</v>
      </c>
      <c r="C80" s="3">
        <v>456548288</v>
      </c>
      <c r="D80" s="3">
        <v>758703697</v>
      </c>
      <c r="E80" s="3">
        <v>0</v>
      </c>
      <c r="F80" s="3">
        <v>0</v>
      </c>
      <c r="G80" s="3">
        <v>0</v>
      </c>
      <c r="H80" s="3">
        <v>165687493</v>
      </c>
      <c r="I80" s="3">
        <v>798270081</v>
      </c>
      <c r="J80" s="3">
        <v>899084841</v>
      </c>
      <c r="K80" s="3">
        <v>1011416641</v>
      </c>
    </row>
    <row r="81" spans="1:11" ht="13.5" hidden="1">
      <c r="A81" s="1" t="s">
        <v>70</v>
      </c>
      <c r="B81" s="3">
        <v>804824366</v>
      </c>
      <c r="C81" s="3">
        <v>810769845</v>
      </c>
      <c r="D81" s="3">
        <v>4585413069</v>
      </c>
      <c r="E81" s="3">
        <v>0</v>
      </c>
      <c r="F81" s="3">
        <v>0</v>
      </c>
      <c r="G81" s="3">
        <v>0</v>
      </c>
      <c r="H81" s="3">
        <v>597876093</v>
      </c>
      <c r="I81" s="3">
        <v>968000000</v>
      </c>
      <c r="J81" s="3">
        <v>1064800000</v>
      </c>
      <c r="K81" s="3">
        <v>1171280000</v>
      </c>
    </row>
    <row r="82" spans="1:11" ht="13.5" hidden="1">
      <c r="A82" s="1" t="s">
        <v>71</v>
      </c>
      <c r="B82" s="3">
        <v>2929996</v>
      </c>
      <c r="C82" s="3">
        <v>0</v>
      </c>
      <c r="D82" s="3">
        <v>2229</v>
      </c>
      <c r="E82" s="3">
        <v>0</v>
      </c>
      <c r="F82" s="3">
        <v>0</v>
      </c>
      <c r="G82" s="3">
        <v>0</v>
      </c>
      <c r="H82" s="3">
        <v>-2229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3613755372</v>
      </c>
      <c r="C83" s="3">
        <v>3992598812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212215616</v>
      </c>
      <c r="E84" s="3">
        <v>336094982</v>
      </c>
      <c r="F84" s="3">
        <v>336094982</v>
      </c>
      <c r="G84" s="3">
        <v>336094982</v>
      </c>
      <c r="H84" s="3">
        <v>335918655</v>
      </c>
      <c r="I84" s="3">
        <v>354437749</v>
      </c>
      <c r="J84" s="3">
        <v>387835382</v>
      </c>
      <c r="K84" s="3">
        <v>387119957</v>
      </c>
    </row>
    <row r="85" spans="1:11" ht="13.5" hidden="1">
      <c r="A85" s="1" t="s">
        <v>74</v>
      </c>
      <c r="B85" s="3">
        <v>0</v>
      </c>
      <c r="C85" s="3">
        <v>0</v>
      </c>
      <c r="D85" s="3">
        <v>1305432800</v>
      </c>
      <c r="E85" s="3">
        <v>1714205352</v>
      </c>
      <c r="F85" s="3">
        <v>1714205352</v>
      </c>
      <c r="G85" s="3">
        <v>1714205352</v>
      </c>
      <c r="H85" s="3">
        <v>1714205352</v>
      </c>
      <c r="I85" s="3">
        <v>1885625887</v>
      </c>
      <c r="J85" s="3">
        <v>2074188476</v>
      </c>
      <c r="K85" s="3">
        <v>2281607324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1502463322</v>
      </c>
      <c r="C5" s="6">
        <v>1639537719</v>
      </c>
      <c r="D5" s="23">
        <v>2007605469</v>
      </c>
      <c r="E5" s="24">
        <v>0</v>
      </c>
      <c r="F5" s="6">
        <v>2177931330</v>
      </c>
      <c r="G5" s="25">
        <v>2177931330</v>
      </c>
      <c r="H5" s="26">
        <v>2117973922</v>
      </c>
      <c r="I5" s="24">
        <v>2353508050</v>
      </c>
      <c r="J5" s="6">
        <v>2488734960</v>
      </c>
      <c r="K5" s="25">
        <v>2688999860</v>
      </c>
    </row>
    <row r="6" spans="1:11" ht="12.75">
      <c r="A6" s="22" t="s">
        <v>19</v>
      </c>
      <c r="B6" s="6">
        <v>4649223912</v>
      </c>
      <c r="C6" s="6">
        <v>4909881819</v>
      </c>
      <c r="D6" s="23">
        <v>5182587994</v>
      </c>
      <c r="E6" s="24">
        <v>-2581041960</v>
      </c>
      <c r="F6" s="6">
        <v>5468647420</v>
      </c>
      <c r="G6" s="25">
        <v>5468647420</v>
      </c>
      <c r="H6" s="26">
        <v>5079904676</v>
      </c>
      <c r="I6" s="24">
        <v>15465139153</v>
      </c>
      <c r="J6" s="6">
        <v>6426773040</v>
      </c>
      <c r="K6" s="25">
        <v>7116763820</v>
      </c>
    </row>
    <row r="7" spans="1:11" ht="12.75">
      <c r="A7" s="22" t="s">
        <v>20</v>
      </c>
      <c r="B7" s="6">
        <v>113354110</v>
      </c>
      <c r="C7" s="6">
        <v>121035382</v>
      </c>
      <c r="D7" s="23">
        <v>153279457</v>
      </c>
      <c r="E7" s="24">
        <v>-104360920</v>
      </c>
      <c r="F7" s="6">
        <v>105900610</v>
      </c>
      <c r="G7" s="25">
        <v>105900610</v>
      </c>
      <c r="H7" s="26">
        <v>145209993</v>
      </c>
      <c r="I7" s="24">
        <v>113115119</v>
      </c>
      <c r="J7" s="6">
        <v>118941970</v>
      </c>
      <c r="K7" s="25">
        <v>128334730</v>
      </c>
    </row>
    <row r="8" spans="1:11" ht="12.75">
      <c r="A8" s="22" t="s">
        <v>21</v>
      </c>
      <c r="B8" s="6">
        <v>1148939836</v>
      </c>
      <c r="C8" s="6">
        <v>1450616761</v>
      </c>
      <c r="D8" s="23">
        <v>1293525981</v>
      </c>
      <c r="E8" s="24">
        <v>-145952200</v>
      </c>
      <c r="F8" s="6">
        <v>1425741050</v>
      </c>
      <c r="G8" s="25">
        <v>1425741050</v>
      </c>
      <c r="H8" s="26">
        <v>1040106663</v>
      </c>
      <c r="I8" s="24">
        <v>1219292910</v>
      </c>
      <c r="J8" s="6">
        <v>1299253450</v>
      </c>
      <c r="K8" s="25">
        <v>1402508660</v>
      </c>
    </row>
    <row r="9" spans="1:11" ht="12.75">
      <c r="A9" s="22" t="s">
        <v>22</v>
      </c>
      <c r="B9" s="6">
        <v>1314995306</v>
      </c>
      <c r="C9" s="6">
        <v>675610700</v>
      </c>
      <c r="D9" s="23">
        <v>-1234346067</v>
      </c>
      <c r="E9" s="24">
        <v>-161181100</v>
      </c>
      <c r="F9" s="6">
        <v>1079095670</v>
      </c>
      <c r="G9" s="25">
        <v>1079095670</v>
      </c>
      <c r="H9" s="26">
        <v>816296390</v>
      </c>
      <c r="I9" s="24">
        <v>1511200340</v>
      </c>
      <c r="J9" s="6">
        <v>1594337090</v>
      </c>
      <c r="K9" s="25">
        <v>1701684410</v>
      </c>
    </row>
    <row r="10" spans="1:11" ht="20.25">
      <c r="A10" s="27" t="s">
        <v>83</v>
      </c>
      <c r="B10" s="28">
        <f>SUM(B5:B9)</f>
        <v>8728976486</v>
      </c>
      <c r="C10" s="29">
        <f aca="true" t="shared" si="0" ref="C10:K10">SUM(C5:C9)</f>
        <v>8796682381</v>
      </c>
      <c r="D10" s="30">
        <f t="shared" si="0"/>
        <v>7402652834</v>
      </c>
      <c r="E10" s="28">
        <f t="shared" si="0"/>
        <v>-2992536180</v>
      </c>
      <c r="F10" s="29">
        <f t="shared" si="0"/>
        <v>10257316080</v>
      </c>
      <c r="G10" s="31">
        <f t="shared" si="0"/>
        <v>10257316080</v>
      </c>
      <c r="H10" s="32">
        <f t="shared" si="0"/>
        <v>9199491644</v>
      </c>
      <c r="I10" s="28">
        <f t="shared" si="0"/>
        <v>20662255572</v>
      </c>
      <c r="J10" s="29">
        <f t="shared" si="0"/>
        <v>11928040510</v>
      </c>
      <c r="K10" s="31">
        <f t="shared" si="0"/>
        <v>13038291480</v>
      </c>
    </row>
    <row r="11" spans="1:11" ht="12.75">
      <c r="A11" s="22" t="s">
        <v>23</v>
      </c>
      <c r="B11" s="6">
        <v>2343747075</v>
      </c>
      <c r="C11" s="6">
        <v>3068996624</v>
      </c>
      <c r="D11" s="23">
        <v>2782132445</v>
      </c>
      <c r="E11" s="24">
        <v>2681889172</v>
      </c>
      <c r="F11" s="6">
        <v>3292812441</v>
      </c>
      <c r="G11" s="25">
        <v>3292812441</v>
      </c>
      <c r="H11" s="26">
        <v>2844969635</v>
      </c>
      <c r="I11" s="24">
        <v>3660995799</v>
      </c>
      <c r="J11" s="6">
        <v>4002310111</v>
      </c>
      <c r="K11" s="25">
        <v>4492532053</v>
      </c>
    </row>
    <row r="12" spans="1:11" ht="12.75">
      <c r="A12" s="22" t="s">
        <v>24</v>
      </c>
      <c r="B12" s="6">
        <v>62195844</v>
      </c>
      <c r="C12" s="6">
        <v>64283888</v>
      </c>
      <c r="D12" s="23">
        <v>71264771</v>
      </c>
      <c r="E12" s="24">
        <v>68882000</v>
      </c>
      <c r="F12" s="6">
        <v>74743280</v>
      </c>
      <c r="G12" s="25">
        <v>74743280</v>
      </c>
      <c r="H12" s="26">
        <v>74171332</v>
      </c>
      <c r="I12" s="24">
        <v>80438940</v>
      </c>
      <c r="J12" s="6">
        <v>86401319</v>
      </c>
      <c r="K12" s="25">
        <v>92579147</v>
      </c>
    </row>
    <row r="13" spans="1:11" ht="12.75">
      <c r="A13" s="22" t="s">
        <v>84</v>
      </c>
      <c r="B13" s="6">
        <v>1095301685</v>
      </c>
      <c r="C13" s="6">
        <v>294325769</v>
      </c>
      <c r="D13" s="23">
        <v>279374395</v>
      </c>
      <c r="E13" s="24">
        <v>656779689</v>
      </c>
      <c r="F13" s="6">
        <v>738535181</v>
      </c>
      <c r="G13" s="25">
        <v>738535181</v>
      </c>
      <c r="H13" s="26">
        <v>578949228</v>
      </c>
      <c r="I13" s="24">
        <v>614541199</v>
      </c>
      <c r="J13" s="6">
        <v>651413918</v>
      </c>
      <c r="K13" s="25">
        <v>690499006</v>
      </c>
    </row>
    <row r="14" spans="1:11" ht="12.75">
      <c r="A14" s="22" t="s">
        <v>25</v>
      </c>
      <c r="B14" s="6">
        <v>166492003</v>
      </c>
      <c r="C14" s="6">
        <v>155218285</v>
      </c>
      <c r="D14" s="23">
        <v>144137626</v>
      </c>
      <c r="E14" s="24">
        <v>135132600</v>
      </c>
      <c r="F14" s="6">
        <v>142392290</v>
      </c>
      <c r="G14" s="25">
        <v>142392290</v>
      </c>
      <c r="H14" s="26">
        <v>100388919</v>
      </c>
      <c r="I14" s="24">
        <v>173360580</v>
      </c>
      <c r="J14" s="6">
        <v>200796480</v>
      </c>
      <c r="K14" s="25">
        <v>222900870</v>
      </c>
    </row>
    <row r="15" spans="1:11" ht="12.75">
      <c r="A15" s="22" t="s">
        <v>26</v>
      </c>
      <c r="B15" s="6">
        <v>3225021464</v>
      </c>
      <c r="C15" s="6">
        <v>3154836801</v>
      </c>
      <c r="D15" s="23">
        <v>3146268341</v>
      </c>
      <c r="E15" s="24">
        <v>302971920</v>
      </c>
      <c r="F15" s="6">
        <v>3411241920</v>
      </c>
      <c r="G15" s="25">
        <v>3411241920</v>
      </c>
      <c r="H15" s="26">
        <v>2762926032</v>
      </c>
      <c r="I15" s="24">
        <v>3773338370</v>
      </c>
      <c r="J15" s="6">
        <v>4120745790</v>
      </c>
      <c r="K15" s="25">
        <v>4496803740</v>
      </c>
    </row>
    <row r="16" spans="1:11" ht="12.75">
      <c r="A16" s="22" t="s">
        <v>21</v>
      </c>
      <c r="B16" s="6">
        <v>22835417</v>
      </c>
      <c r="C16" s="6">
        <v>24872974</v>
      </c>
      <c r="D16" s="23">
        <v>83924866</v>
      </c>
      <c r="E16" s="24">
        <v>14478270</v>
      </c>
      <c r="F16" s="6">
        <v>99146440</v>
      </c>
      <c r="G16" s="25">
        <v>99146440</v>
      </c>
      <c r="H16" s="26">
        <v>52121276</v>
      </c>
      <c r="I16" s="24">
        <v>92764890</v>
      </c>
      <c r="J16" s="6">
        <v>89948160</v>
      </c>
      <c r="K16" s="25">
        <v>92241950</v>
      </c>
    </row>
    <row r="17" spans="1:11" ht="12.75">
      <c r="A17" s="22" t="s">
        <v>27</v>
      </c>
      <c r="B17" s="6">
        <v>1851089212</v>
      </c>
      <c r="C17" s="6">
        <v>2083627023</v>
      </c>
      <c r="D17" s="23">
        <v>2310354761</v>
      </c>
      <c r="E17" s="24">
        <v>740885510</v>
      </c>
      <c r="F17" s="6">
        <v>2391930190</v>
      </c>
      <c r="G17" s="25">
        <v>2391930190</v>
      </c>
      <c r="H17" s="26">
        <v>1671800485</v>
      </c>
      <c r="I17" s="24">
        <v>3123199705</v>
      </c>
      <c r="J17" s="6">
        <v>3211189727</v>
      </c>
      <c r="K17" s="25">
        <v>3413603011</v>
      </c>
    </row>
    <row r="18" spans="1:11" ht="12.75">
      <c r="A18" s="33" t="s">
        <v>28</v>
      </c>
      <c r="B18" s="34">
        <f>SUM(B11:B17)</f>
        <v>8766682700</v>
      </c>
      <c r="C18" s="35">
        <f aca="true" t="shared" si="1" ref="C18:K18">SUM(C11:C17)</f>
        <v>8846161364</v>
      </c>
      <c r="D18" s="36">
        <f t="shared" si="1"/>
        <v>8817457205</v>
      </c>
      <c r="E18" s="34">
        <f t="shared" si="1"/>
        <v>4601019161</v>
      </c>
      <c r="F18" s="35">
        <f t="shared" si="1"/>
        <v>10150801742</v>
      </c>
      <c r="G18" s="37">
        <f t="shared" si="1"/>
        <v>10150801742</v>
      </c>
      <c r="H18" s="38">
        <f t="shared" si="1"/>
        <v>8085326907</v>
      </c>
      <c r="I18" s="34">
        <f t="shared" si="1"/>
        <v>11518639483</v>
      </c>
      <c r="J18" s="35">
        <f t="shared" si="1"/>
        <v>12362805505</v>
      </c>
      <c r="K18" s="37">
        <f t="shared" si="1"/>
        <v>13501159777</v>
      </c>
    </row>
    <row r="19" spans="1:11" ht="12.75">
      <c r="A19" s="33" t="s">
        <v>29</v>
      </c>
      <c r="B19" s="39">
        <f>+B10-B18</f>
        <v>-37706214</v>
      </c>
      <c r="C19" s="40">
        <f aca="true" t="shared" si="2" ref="C19:K19">+C10-C18</f>
        <v>-49478983</v>
      </c>
      <c r="D19" s="41">
        <f t="shared" si="2"/>
        <v>-1414804371</v>
      </c>
      <c r="E19" s="39">
        <f t="shared" si="2"/>
        <v>-7593555341</v>
      </c>
      <c r="F19" s="40">
        <f t="shared" si="2"/>
        <v>106514338</v>
      </c>
      <c r="G19" s="42">
        <f t="shared" si="2"/>
        <v>106514338</v>
      </c>
      <c r="H19" s="43">
        <f t="shared" si="2"/>
        <v>1114164737</v>
      </c>
      <c r="I19" s="39">
        <f t="shared" si="2"/>
        <v>9143616089</v>
      </c>
      <c r="J19" s="40">
        <f t="shared" si="2"/>
        <v>-434764995</v>
      </c>
      <c r="K19" s="42">
        <f t="shared" si="2"/>
        <v>-462868297</v>
      </c>
    </row>
    <row r="20" spans="1:11" ht="20.25">
      <c r="A20" s="44" t="s">
        <v>30</v>
      </c>
      <c r="B20" s="45">
        <v>777512325</v>
      </c>
      <c r="C20" s="46">
        <v>1113326717</v>
      </c>
      <c r="D20" s="47">
        <v>1200330608</v>
      </c>
      <c r="E20" s="45">
        <v>0</v>
      </c>
      <c r="F20" s="46">
        <v>1310612150</v>
      </c>
      <c r="G20" s="48">
        <v>1310612150</v>
      </c>
      <c r="H20" s="49">
        <v>49520902</v>
      </c>
      <c r="I20" s="45">
        <v>1066594890</v>
      </c>
      <c r="J20" s="46">
        <v>1059977060</v>
      </c>
      <c r="K20" s="48">
        <v>1136442930</v>
      </c>
    </row>
    <row r="21" spans="1:11" ht="12.75">
      <c r="A21" s="22" t="s">
        <v>85</v>
      </c>
      <c r="B21" s="50">
        <v>52011251</v>
      </c>
      <c r="C21" s="51">
        <v>0</v>
      </c>
      <c r="D21" s="52">
        <v>214473748</v>
      </c>
      <c r="E21" s="50">
        <v>0</v>
      </c>
      <c r="F21" s="51">
        <v>222931941</v>
      </c>
      <c r="G21" s="53">
        <v>222931941</v>
      </c>
      <c r="H21" s="54">
        <v>0</v>
      </c>
      <c r="I21" s="50">
        <v>120890020</v>
      </c>
      <c r="J21" s="51">
        <v>127457250</v>
      </c>
      <c r="K21" s="53">
        <v>134244180</v>
      </c>
    </row>
    <row r="22" spans="1:11" ht="12.75">
      <c r="A22" s="55" t="s">
        <v>86</v>
      </c>
      <c r="B22" s="56">
        <f>SUM(B19:B21)</f>
        <v>791817362</v>
      </c>
      <c r="C22" s="57">
        <f aca="true" t="shared" si="3" ref="C22:K22">SUM(C19:C21)</f>
        <v>1063847734</v>
      </c>
      <c r="D22" s="58">
        <f t="shared" si="3"/>
        <v>-15</v>
      </c>
      <c r="E22" s="56">
        <f t="shared" si="3"/>
        <v>-7593555341</v>
      </c>
      <c r="F22" s="57">
        <f t="shared" si="3"/>
        <v>1640058429</v>
      </c>
      <c r="G22" s="59">
        <f t="shared" si="3"/>
        <v>1640058429</v>
      </c>
      <c r="H22" s="60">
        <f t="shared" si="3"/>
        <v>1163685639</v>
      </c>
      <c r="I22" s="56">
        <f t="shared" si="3"/>
        <v>10331100999</v>
      </c>
      <c r="J22" s="57">
        <f t="shared" si="3"/>
        <v>752669315</v>
      </c>
      <c r="K22" s="59">
        <f t="shared" si="3"/>
        <v>807818813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791817362</v>
      </c>
      <c r="C24" s="40">
        <f aca="true" t="shared" si="4" ref="C24:K24">SUM(C22:C23)</f>
        <v>1063847734</v>
      </c>
      <c r="D24" s="41">
        <f t="shared" si="4"/>
        <v>-15</v>
      </c>
      <c r="E24" s="39">
        <f t="shared" si="4"/>
        <v>-7593555341</v>
      </c>
      <c r="F24" s="40">
        <f t="shared" si="4"/>
        <v>1640058429</v>
      </c>
      <c r="G24" s="42">
        <f t="shared" si="4"/>
        <v>1640058429</v>
      </c>
      <c r="H24" s="43">
        <f t="shared" si="4"/>
        <v>1163685639</v>
      </c>
      <c r="I24" s="39">
        <f t="shared" si="4"/>
        <v>10331100999</v>
      </c>
      <c r="J24" s="40">
        <f t="shared" si="4"/>
        <v>752669315</v>
      </c>
      <c r="K24" s="42">
        <f t="shared" si="4"/>
        <v>807818813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1352298190</v>
      </c>
      <c r="C27" s="7">
        <v>1430912476</v>
      </c>
      <c r="D27" s="69">
        <v>-5335323351</v>
      </c>
      <c r="E27" s="70">
        <v>124814310</v>
      </c>
      <c r="F27" s="7">
        <v>1991831265</v>
      </c>
      <c r="G27" s="71">
        <v>1991831265</v>
      </c>
      <c r="H27" s="72">
        <v>-4086042146</v>
      </c>
      <c r="I27" s="70">
        <v>1832627984</v>
      </c>
      <c r="J27" s="7">
        <v>1776524097</v>
      </c>
      <c r="K27" s="71">
        <v>1678954000</v>
      </c>
    </row>
    <row r="28" spans="1:11" ht="12.75">
      <c r="A28" s="73" t="s">
        <v>34</v>
      </c>
      <c r="B28" s="6">
        <v>825259093</v>
      </c>
      <c r="C28" s="6">
        <v>1113326716</v>
      </c>
      <c r="D28" s="23">
        <v>508334107</v>
      </c>
      <c r="E28" s="24">
        <v>106614310</v>
      </c>
      <c r="F28" s="6">
        <v>819550594</v>
      </c>
      <c r="G28" s="25">
        <v>819550594</v>
      </c>
      <c r="H28" s="26">
        <v>0</v>
      </c>
      <c r="I28" s="24">
        <v>1088824940</v>
      </c>
      <c r="J28" s="6">
        <v>812933390</v>
      </c>
      <c r="K28" s="25">
        <v>820933390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148289700</v>
      </c>
      <c r="G30" s="25">
        <v>148289700</v>
      </c>
      <c r="H30" s="26">
        <v>0</v>
      </c>
      <c r="I30" s="24">
        <v>286369700</v>
      </c>
      <c r="J30" s="6">
        <v>286369700</v>
      </c>
      <c r="K30" s="25">
        <v>286369700</v>
      </c>
    </row>
    <row r="31" spans="1:11" ht="12.75">
      <c r="A31" s="22" t="s">
        <v>36</v>
      </c>
      <c r="B31" s="6">
        <v>527039097</v>
      </c>
      <c r="C31" s="6">
        <v>317585760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457433344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1352298190</v>
      </c>
      <c r="C32" s="7">
        <f aca="true" t="shared" si="5" ref="C32:K32">SUM(C28:C31)</f>
        <v>1430912476</v>
      </c>
      <c r="D32" s="69">
        <f t="shared" si="5"/>
        <v>508334107</v>
      </c>
      <c r="E32" s="70">
        <f t="shared" si="5"/>
        <v>106614310</v>
      </c>
      <c r="F32" s="7">
        <f t="shared" si="5"/>
        <v>967840294</v>
      </c>
      <c r="G32" s="71">
        <f t="shared" si="5"/>
        <v>967840294</v>
      </c>
      <c r="H32" s="72">
        <f t="shared" si="5"/>
        <v>0</v>
      </c>
      <c r="I32" s="70">
        <f t="shared" si="5"/>
        <v>1832627984</v>
      </c>
      <c r="J32" s="7">
        <f t="shared" si="5"/>
        <v>1099303090</v>
      </c>
      <c r="K32" s="71">
        <f t="shared" si="5"/>
        <v>1107303090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3480108281</v>
      </c>
      <c r="C35" s="6">
        <v>3789549480</v>
      </c>
      <c r="D35" s="23">
        <v>5518206163</v>
      </c>
      <c r="E35" s="24">
        <v>0</v>
      </c>
      <c r="F35" s="6">
        <v>-445726946</v>
      </c>
      <c r="G35" s="25">
        <v>-445726946</v>
      </c>
      <c r="H35" s="26">
        <v>5924860715</v>
      </c>
      <c r="I35" s="24">
        <v>-48109360</v>
      </c>
      <c r="J35" s="6">
        <v>198296796</v>
      </c>
      <c r="K35" s="25">
        <v>229733008</v>
      </c>
    </row>
    <row r="36" spans="1:11" ht="12.75">
      <c r="A36" s="22" t="s">
        <v>40</v>
      </c>
      <c r="B36" s="6">
        <v>14816560936</v>
      </c>
      <c r="C36" s="6">
        <v>15962030051</v>
      </c>
      <c r="D36" s="23">
        <v>17429144218</v>
      </c>
      <c r="E36" s="24">
        <v>4675566098</v>
      </c>
      <c r="F36" s="6">
        <v>1003296084</v>
      </c>
      <c r="G36" s="25">
        <v>1003296084</v>
      </c>
      <c r="H36" s="26">
        <v>18073190267</v>
      </c>
      <c r="I36" s="24">
        <v>9234909025</v>
      </c>
      <c r="J36" s="6">
        <v>9096676169</v>
      </c>
      <c r="K36" s="25">
        <v>9732562595</v>
      </c>
    </row>
    <row r="37" spans="1:11" ht="12.75">
      <c r="A37" s="22" t="s">
        <v>41</v>
      </c>
      <c r="B37" s="6">
        <v>2259707946</v>
      </c>
      <c r="C37" s="6">
        <v>2230842216</v>
      </c>
      <c r="D37" s="23">
        <v>3327472163</v>
      </c>
      <c r="E37" s="24">
        <v>0</v>
      </c>
      <c r="F37" s="6">
        <v>-1739921391</v>
      </c>
      <c r="G37" s="25">
        <v>-1739921391</v>
      </c>
      <c r="H37" s="26">
        <v>2993706413</v>
      </c>
      <c r="I37" s="24">
        <v>-3902086260</v>
      </c>
      <c r="J37" s="6">
        <v>-4008066480</v>
      </c>
      <c r="K37" s="25">
        <v>-4214613820</v>
      </c>
    </row>
    <row r="38" spans="1:11" ht="12.75">
      <c r="A38" s="22" t="s">
        <v>42</v>
      </c>
      <c r="B38" s="6">
        <v>3312031648</v>
      </c>
      <c r="C38" s="6">
        <v>3648213964</v>
      </c>
      <c r="D38" s="23">
        <v>3686553095</v>
      </c>
      <c r="E38" s="24">
        <v>0</v>
      </c>
      <c r="F38" s="6">
        <v>657432100</v>
      </c>
      <c r="G38" s="25">
        <v>657432100</v>
      </c>
      <c r="H38" s="26">
        <v>3649404268</v>
      </c>
      <c r="I38" s="24">
        <v>-3814525560</v>
      </c>
      <c r="J38" s="6">
        <v>-3967094490</v>
      </c>
      <c r="K38" s="25">
        <v>-4125765370</v>
      </c>
    </row>
    <row r="39" spans="1:11" ht="12.75">
      <c r="A39" s="22" t="s">
        <v>43</v>
      </c>
      <c r="B39" s="6">
        <v>12724929623</v>
      </c>
      <c r="C39" s="6">
        <v>13872523351</v>
      </c>
      <c r="D39" s="23">
        <v>15933325124</v>
      </c>
      <c r="E39" s="24">
        <v>-20325036256</v>
      </c>
      <c r="F39" s="6">
        <v>0</v>
      </c>
      <c r="G39" s="25">
        <v>0</v>
      </c>
      <c r="H39" s="26">
        <v>16191253512</v>
      </c>
      <c r="I39" s="24">
        <v>16227310190</v>
      </c>
      <c r="J39" s="6">
        <v>16517479950</v>
      </c>
      <c r="K39" s="25">
        <v>17494872820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1892676838</v>
      </c>
      <c r="C42" s="6">
        <v>1495048464</v>
      </c>
      <c r="D42" s="23">
        <v>-7635815108</v>
      </c>
      <c r="E42" s="24">
        <v>-3944239472</v>
      </c>
      <c r="F42" s="6">
        <v>-15018121001</v>
      </c>
      <c r="G42" s="25">
        <v>-15018121001</v>
      </c>
      <c r="H42" s="26">
        <v>-7023530085</v>
      </c>
      <c r="I42" s="24">
        <v>-3097015673</v>
      </c>
      <c r="J42" s="6">
        <v>-3427954814</v>
      </c>
      <c r="K42" s="25">
        <v>-3849805205</v>
      </c>
    </row>
    <row r="43" spans="1:11" ht="12.75">
      <c r="A43" s="22" t="s">
        <v>46</v>
      </c>
      <c r="B43" s="6">
        <v>-1621917133</v>
      </c>
      <c r="C43" s="6">
        <v>-1383260469</v>
      </c>
      <c r="D43" s="23">
        <v>-77604597</v>
      </c>
      <c r="E43" s="24">
        <v>-213395403</v>
      </c>
      <c r="F43" s="6">
        <v>343473480</v>
      </c>
      <c r="G43" s="25">
        <v>343473480</v>
      </c>
      <c r="H43" s="26">
        <v>-95588003</v>
      </c>
      <c r="I43" s="24">
        <v>-1832127984</v>
      </c>
      <c r="J43" s="6">
        <v>-1776014097</v>
      </c>
      <c r="K43" s="25">
        <v>-1678434000</v>
      </c>
    </row>
    <row r="44" spans="1:11" ht="12.75">
      <c r="A44" s="22" t="s">
        <v>47</v>
      </c>
      <c r="B44" s="6">
        <v>-104092766</v>
      </c>
      <c r="C44" s="6">
        <v>-93919738</v>
      </c>
      <c r="D44" s="23">
        <v>68876393</v>
      </c>
      <c r="E44" s="24">
        <v>-148636803</v>
      </c>
      <c r="F44" s="6">
        <v>-139221000</v>
      </c>
      <c r="G44" s="25">
        <v>-139221000</v>
      </c>
      <c r="H44" s="26">
        <v>312992477</v>
      </c>
      <c r="I44" s="24">
        <v>-8363260</v>
      </c>
      <c r="J44" s="6">
        <v>-8855060</v>
      </c>
      <c r="K44" s="25">
        <v>-9386360</v>
      </c>
    </row>
    <row r="45" spans="1:11" ht="12.75">
      <c r="A45" s="33" t="s">
        <v>48</v>
      </c>
      <c r="B45" s="7">
        <v>1612505485</v>
      </c>
      <c r="C45" s="7">
        <v>1630373742</v>
      </c>
      <c r="D45" s="69">
        <v>-6070395010</v>
      </c>
      <c r="E45" s="70">
        <v>-4306271678</v>
      </c>
      <c r="F45" s="7">
        <v>-14813868521</v>
      </c>
      <c r="G45" s="71">
        <v>-14813868521</v>
      </c>
      <c r="H45" s="72">
        <v>-6806125611</v>
      </c>
      <c r="I45" s="70">
        <v>-4737506917</v>
      </c>
      <c r="J45" s="7">
        <v>-5004823971</v>
      </c>
      <c r="K45" s="71">
        <v>-5321305565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1614975356</v>
      </c>
      <c r="C48" s="6">
        <v>1633025294</v>
      </c>
      <c r="D48" s="23">
        <v>2585219817</v>
      </c>
      <c r="E48" s="24">
        <v>291000000</v>
      </c>
      <c r="F48" s="6">
        <v>-16083459436</v>
      </c>
      <c r="G48" s="25">
        <v>-16083459436</v>
      </c>
      <c r="H48" s="26">
        <v>3237100614</v>
      </c>
      <c r="I48" s="24">
        <v>-780865320</v>
      </c>
      <c r="J48" s="6">
        <v>-568088235</v>
      </c>
      <c r="K48" s="25">
        <v>-522228026</v>
      </c>
    </row>
    <row r="49" spans="1:11" ht="12.75">
      <c r="A49" s="22" t="s">
        <v>51</v>
      </c>
      <c r="B49" s="6">
        <f>+B75</f>
        <v>186796415.28180003</v>
      </c>
      <c r="C49" s="6">
        <f aca="true" t="shared" si="6" ref="C49:K49">+C75</f>
        <v>-236593383.0249765</v>
      </c>
      <c r="D49" s="23">
        <f t="shared" si="6"/>
        <v>3936702163</v>
      </c>
      <c r="E49" s="24">
        <f t="shared" si="6"/>
        <v>1272794300</v>
      </c>
      <c r="F49" s="6">
        <f t="shared" si="6"/>
        <v>12744743229.386065</v>
      </c>
      <c r="G49" s="25">
        <f t="shared" si="6"/>
        <v>12744743229.386065</v>
      </c>
      <c r="H49" s="26">
        <f t="shared" si="6"/>
        <v>3987137656</v>
      </c>
      <c r="I49" s="24">
        <f t="shared" si="6"/>
        <v>-2120643169.0862093</v>
      </c>
      <c r="J49" s="6">
        <f t="shared" si="6"/>
        <v>-2101312490.9566193</v>
      </c>
      <c r="K49" s="25">
        <f t="shared" si="6"/>
        <v>-1999629115.3315187</v>
      </c>
    </row>
    <row r="50" spans="1:11" ht="12.75">
      <c r="A50" s="33" t="s">
        <v>52</v>
      </c>
      <c r="B50" s="7">
        <f>+B48-B49</f>
        <v>1428178940.7182</v>
      </c>
      <c r="C50" s="7">
        <f aca="true" t="shared" si="7" ref="C50:K50">+C48-C49</f>
        <v>1869618677.0249765</v>
      </c>
      <c r="D50" s="69">
        <f t="shared" si="7"/>
        <v>-1351482346</v>
      </c>
      <c r="E50" s="70">
        <f t="shared" si="7"/>
        <v>-981794300</v>
      </c>
      <c r="F50" s="7">
        <f t="shared" si="7"/>
        <v>-28828202665.386063</v>
      </c>
      <c r="G50" s="71">
        <f t="shared" si="7"/>
        <v>-28828202665.386063</v>
      </c>
      <c r="H50" s="72">
        <f t="shared" si="7"/>
        <v>-750037042</v>
      </c>
      <c r="I50" s="70">
        <f t="shared" si="7"/>
        <v>1339777849.0862093</v>
      </c>
      <c r="J50" s="7">
        <f t="shared" si="7"/>
        <v>1533224255.9566193</v>
      </c>
      <c r="K50" s="71">
        <f t="shared" si="7"/>
        <v>1477401089.3315187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14792254115</v>
      </c>
      <c r="C53" s="6">
        <v>15897970708</v>
      </c>
      <c r="D53" s="23">
        <v>17351539621</v>
      </c>
      <c r="E53" s="24">
        <v>4384566098</v>
      </c>
      <c r="F53" s="6">
        <v>1003296084</v>
      </c>
      <c r="G53" s="25">
        <v>1003296084</v>
      </c>
      <c r="H53" s="26">
        <v>17977602264</v>
      </c>
      <c r="I53" s="24">
        <v>9234909025</v>
      </c>
      <c r="J53" s="6">
        <v>9096676169</v>
      </c>
      <c r="K53" s="25">
        <v>9732562595</v>
      </c>
    </row>
    <row r="54" spans="1:11" ht="12.75">
      <c r="A54" s="22" t="s">
        <v>55</v>
      </c>
      <c r="B54" s="6">
        <v>1095301685</v>
      </c>
      <c r="C54" s="6">
        <v>294325769</v>
      </c>
      <c r="D54" s="23">
        <v>0</v>
      </c>
      <c r="E54" s="24">
        <v>656779689</v>
      </c>
      <c r="F54" s="6">
        <v>738535181</v>
      </c>
      <c r="G54" s="25">
        <v>738535181</v>
      </c>
      <c r="H54" s="26">
        <v>578949228</v>
      </c>
      <c r="I54" s="24">
        <v>614541199</v>
      </c>
      <c r="J54" s="6">
        <v>651413918</v>
      </c>
      <c r="K54" s="25">
        <v>690499006</v>
      </c>
    </row>
    <row r="55" spans="1:11" ht="12.75">
      <c r="A55" s="22" t="s">
        <v>56</v>
      </c>
      <c r="B55" s="6">
        <v>661141608</v>
      </c>
      <c r="C55" s="6">
        <v>771215256</v>
      </c>
      <c r="D55" s="23">
        <v>-5479843538</v>
      </c>
      <c r="E55" s="24">
        <v>60200000</v>
      </c>
      <c r="F55" s="6">
        <v>972061270</v>
      </c>
      <c r="G55" s="25">
        <v>972061270</v>
      </c>
      <c r="H55" s="26">
        <v>-4771626248</v>
      </c>
      <c r="I55" s="24">
        <v>980751794</v>
      </c>
      <c r="J55" s="6">
        <v>961765743</v>
      </c>
      <c r="K55" s="25">
        <v>916991824</v>
      </c>
    </row>
    <row r="56" spans="1:11" ht="12.75">
      <c r="A56" s="22" t="s">
        <v>57</v>
      </c>
      <c r="B56" s="6">
        <v>409289245</v>
      </c>
      <c r="C56" s="6">
        <v>342298119</v>
      </c>
      <c r="D56" s="23">
        <v>242300915</v>
      </c>
      <c r="E56" s="24">
        <v>44213630</v>
      </c>
      <c r="F56" s="6">
        <v>390305980</v>
      </c>
      <c r="G56" s="25">
        <v>390305980</v>
      </c>
      <c r="H56" s="26">
        <v>386864579</v>
      </c>
      <c r="I56" s="24">
        <v>399947580</v>
      </c>
      <c r="J56" s="6">
        <v>424546200</v>
      </c>
      <c r="K56" s="25">
        <v>453780300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258449722</v>
      </c>
      <c r="C59" s="6">
        <v>460690874</v>
      </c>
      <c r="D59" s="23">
        <v>410939561</v>
      </c>
      <c r="E59" s="24">
        <v>479387848</v>
      </c>
      <c r="F59" s="6">
        <v>479387848</v>
      </c>
      <c r="G59" s="25">
        <v>479387848</v>
      </c>
      <c r="H59" s="26">
        <v>479387848</v>
      </c>
      <c r="I59" s="24">
        <v>486074580</v>
      </c>
      <c r="J59" s="6">
        <v>530467314</v>
      </c>
      <c r="K59" s="25">
        <v>580674718</v>
      </c>
    </row>
    <row r="60" spans="1:11" ht="12.75">
      <c r="A60" s="90" t="s">
        <v>60</v>
      </c>
      <c r="B60" s="6">
        <v>114886184</v>
      </c>
      <c r="C60" s="6">
        <v>172798914</v>
      </c>
      <c r="D60" s="23">
        <v>169116183</v>
      </c>
      <c r="E60" s="24">
        <v>181198293</v>
      </c>
      <c r="F60" s="6">
        <v>181198293</v>
      </c>
      <c r="G60" s="25">
        <v>181198293</v>
      </c>
      <c r="H60" s="26">
        <v>181198293</v>
      </c>
      <c r="I60" s="24">
        <v>180555310</v>
      </c>
      <c r="J60" s="6">
        <v>195034456</v>
      </c>
      <c r="K60" s="25">
        <v>211084342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30202</v>
      </c>
      <c r="C63" s="98">
        <v>22413</v>
      </c>
      <c r="D63" s="99">
        <v>23758</v>
      </c>
      <c r="E63" s="97">
        <v>8562</v>
      </c>
      <c r="F63" s="98">
        <v>8562</v>
      </c>
      <c r="G63" s="99">
        <v>8562</v>
      </c>
      <c r="H63" s="100">
        <v>8562</v>
      </c>
      <c r="I63" s="97">
        <v>5000</v>
      </c>
      <c r="J63" s="98">
        <v>4000</v>
      </c>
      <c r="K63" s="99">
        <v>3000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155862</v>
      </c>
      <c r="C65" s="98">
        <v>62402</v>
      </c>
      <c r="D65" s="99">
        <v>367148</v>
      </c>
      <c r="E65" s="97">
        <v>20370</v>
      </c>
      <c r="F65" s="98">
        <v>24683</v>
      </c>
      <c r="G65" s="99">
        <v>24683</v>
      </c>
      <c r="H65" s="100">
        <v>24683</v>
      </c>
      <c r="I65" s="97">
        <v>24683</v>
      </c>
      <c r="J65" s="98">
        <v>24683</v>
      </c>
      <c r="K65" s="99">
        <v>24683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88</v>
      </c>
      <c r="B70" s="5">
        <f>IF(ISERROR(B71/B72),0,(B71/B72))</f>
        <v>0.9906583226215113</v>
      </c>
      <c r="C70" s="5">
        <f aca="true" t="shared" si="8" ref="C70:K70">IF(ISERROR(C71/C72),0,(C71/C72))</f>
        <v>0.986310293629628</v>
      </c>
      <c r="D70" s="5">
        <f t="shared" si="8"/>
        <v>0</v>
      </c>
      <c r="E70" s="5">
        <f t="shared" si="8"/>
        <v>0</v>
      </c>
      <c r="F70" s="5">
        <f t="shared" si="8"/>
        <v>-0.8324857367187386</v>
      </c>
      <c r="G70" s="5">
        <f t="shared" si="8"/>
        <v>-0.8324857367187386</v>
      </c>
      <c r="H70" s="5">
        <f t="shared" si="8"/>
        <v>0</v>
      </c>
      <c r="I70" s="5">
        <f t="shared" si="8"/>
        <v>0.28751647818281734</v>
      </c>
      <c r="J70" s="5">
        <f t="shared" si="8"/>
        <v>0.5761810036135844</v>
      </c>
      <c r="K70" s="5">
        <f t="shared" si="8"/>
        <v>0.5696191826469067</v>
      </c>
    </row>
    <row r="71" spans="1:11" ht="12.75" hidden="1">
      <c r="A71" s="2" t="s">
        <v>89</v>
      </c>
      <c r="B71" s="2">
        <f>+B83</f>
        <v>7237646741</v>
      </c>
      <c r="C71" s="2">
        <f aca="true" t="shared" si="9" ref="C71:K71">+C83</f>
        <v>6948885609</v>
      </c>
      <c r="D71" s="2">
        <f t="shared" si="9"/>
        <v>0</v>
      </c>
      <c r="E71" s="2">
        <f t="shared" si="9"/>
        <v>0</v>
      </c>
      <c r="F71" s="2">
        <f t="shared" si="9"/>
        <v>-7079219765</v>
      </c>
      <c r="G71" s="2">
        <f t="shared" si="9"/>
        <v>-7079219765</v>
      </c>
      <c r="H71" s="2">
        <f t="shared" si="9"/>
        <v>0</v>
      </c>
      <c r="I71" s="2">
        <f t="shared" si="9"/>
        <v>5473631719</v>
      </c>
      <c r="J71" s="2">
        <f t="shared" si="9"/>
        <v>5872579941</v>
      </c>
      <c r="K71" s="2">
        <f t="shared" si="9"/>
        <v>6357534838</v>
      </c>
    </row>
    <row r="72" spans="1:11" ht="12.75" hidden="1">
      <c r="A72" s="2" t="s">
        <v>90</v>
      </c>
      <c r="B72" s="2">
        <f>+B77</f>
        <v>7305896065</v>
      </c>
      <c r="C72" s="2">
        <f aca="true" t="shared" si="10" ref="C72:K72">+C77</f>
        <v>7045334165</v>
      </c>
      <c r="D72" s="2">
        <f t="shared" si="10"/>
        <v>5731166759</v>
      </c>
      <c r="E72" s="2">
        <f t="shared" si="10"/>
        <v>-2742202740</v>
      </c>
      <c r="F72" s="2">
        <f t="shared" si="10"/>
        <v>8503712980</v>
      </c>
      <c r="G72" s="2">
        <f t="shared" si="10"/>
        <v>8503712980</v>
      </c>
      <c r="H72" s="2">
        <f t="shared" si="10"/>
        <v>7779057775</v>
      </c>
      <c r="I72" s="2">
        <f t="shared" si="10"/>
        <v>19037627873</v>
      </c>
      <c r="J72" s="2">
        <f t="shared" si="10"/>
        <v>10192248450</v>
      </c>
      <c r="K72" s="2">
        <f t="shared" si="10"/>
        <v>11161026580</v>
      </c>
    </row>
    <row r="73" spans="1:11" ht="12.75" hidden="1">
      <c r="A73" s="2" t="s">
        <v>91</v>
      </c>
      <c r="B73" s="2">
        <f>+B74</f>
        <v>973180336.3333335</v>
      </c>
      <c r="C73" s="2">
        <f aca="true" t="shared" si="11" ref="C73:K73">+(C78+C80+C81+C82)-(B78+B80+B81+B82)</f>
        <v>278121682</v>
      </c>
      <c r="D73" s="2">
        <f t="shared" si="11"/>
        <v>808761935</v>
      </c>
      <c r="E73" s="2">
        <f t="shared" si="11"/>
        <v>-2830949738</v>
      </c>
      <c r="F73" s="2">
        <f>+(F78+F80+F81+F82)-(D78+D80+D81+D82)</f>
        <v>12869248192</v>
      </c>
      <c r="G73" s="2">
        <f>+(G78+G80+G81+G82)-(D78+D80+D81+D82)</f>
        <v>12869248192</v>
      </c>
      <c r="H73" s="2">
        <f>+(H78+H80+H81+H82)-(D78+D80+D81+D82)</f>
        <v>-195599170</v>
      </c>
      <c r="I73" s="2">
        <f>+(I78+I80+I81+I82)-(E78+E80+E81+E82)</f>
        <v>526769930</v>
      </c>
      <c r="J73" s="2">
        <f t="shared" si="11"/>
        <v>25390431</v>
      </c>
      <c r="K73" s="2">
        <f t="shared" si="11"/>
        <v>-23008927</v>
      </c>
    </row>
    <row r="74" spans="1:11" ht="12.75" hidden="1">
      <c r="A74" s="2" t="s">
        <v>92</v>
      </c>
      <c r="B74" s="2">
        <f>+TREND(C74:E74)</f>
        <v>973180336.3333335</v>
      </c>
      <c r="C74" s="2">
        <f>+C73</f>
        <v>278121682</v>
      </c>
      <c r="D74" s="2">
        <f aca="true" t="shared" si="12" ref="D74:K74">+D73</f>
        <v>808761935</v>
      </c>
      <c r="E74" s="2">
        <f t="shared" si="12"/>
        <v>-2830949738</v>
      </c>
      <c r="F74" s="2">
        <f t="shared" si="12"/>
        <v>12869248192</v>
      </c>
      <c r="G74" s="2">
        <f t="shared" si="12"/>
        <v>12869248192</v>
      </c>
      <c r="H74" s="2">
        <f t="shared" si="12"/>
        <v>-195599170</v>
      </c>
      <c r="I74" s="2">
        <f t="shared" si="12"/>
        <v>526769930</v>
      </c>
      <c r="J74" s="2">
        <f t="shared" si="12"/>
        <v>25390431</v>
      </c>
      <c r="K74" s="2">
        <f t="shared" si="12"/>
        <v>-23008927</v>
      </c>
    </row>
    <row r="75" spans="1:11" ht="12.75" hidden="1">
      <c r="A75" s="2" t="s">
        <v>93</v>
      </c>
      <c r="B75" s="2">
        <f>+B84-(((B80+B81+B78)*B70)-B79)</f>
        <v>186796415.28180003</v>
      </c>
      <c r="C75" s="2">
        <f aca="true" t="shared" si="13" ref="C75:K75">+C84-(((C80+C81+C78)*C70)-C79)</f>
        <v>-236593383.0249765</v>
      </c>
      <c r="D75" s="2">
        <f t="shared" si="13"/>
        <v>3936702163</v>
      </c>
      <c r="E75" s="2">
        <f t="shared" si="13"/>
        <v>1272794300</v>
      </c>
      <c r="F75" s="2">
        <f t="shared" si="13"/>
        <v>12744743229.386065</v>
      </c>
      <c r="G75" s="2">
        <f t="shared" si="13"/>
        <v>12744743229.386065</v>
      </c>
      <c r="H75" s="2">
        <f t="shared" si="13"/>
        <v>3987137656</v>
      </c>
      <c r="I75" s="2">
        <f t="shared" si="13"/>
        <v>-2120643169.0862093</v>
      </c>
      <c r="J75" s="2">
        <f t="shared" si="13"/>
        <v>-2101312490.9566193</v>
      </c>
      <c r="K75" s="2">
        <f t="shared" si="13"/>
        <v>-1999629115.3315187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7305896065</v>
      </c>
      <c r="C77" s="3">
        <v>7045334165</v>
      </c>
      <c r="D77" s="3">
        <v>5731166759</v>
      </c>
      <c r="E77" s="3">
        <v>-2742202740</v>
      </c>
      <c r="F77" s="3">
        <v>8503712980</v>
      </c>
      <c r="G77" s="3">
        <v>8503712980</v>
      </c>
      <c r="H77" s="3">
        <v>7779057775</v>
      </c>
      <c r="I77" s="3">
        <v>19037627873</v>
      </c>
      <c r="J77" s="3">
        <v>10192248450</v>
      </c>
      <c r="K77" s="3">
        <v>11161026580</v>
      </c>
    </row>
    <row r="78" spans="1:11" ht="13.5" hidden="1">
      <c r="A78" s="1" t="s">
        <v>67</v>
      </c>
      <c r="B78" s="3">
        <v>24306821</v>
      </c>
      <c r="C78" s="3">
        <v>64059345</v>
      </c>
      <c r="D78" s="3">
        <v>77604597</v>
      </c>
      <c r="E78" s="3">
        <v>0</v>
      </c>
      <c r="F78" s="3">
        <v>0</v>
      </c>
      <c r="G78" s="3">
        <v>0</v>
      </c>
      <c r="H78" s="3">
        <v>95588003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1914569954</v>
      </c>
      <c r="C79" s="3">
        <v>1757911243</v>
      </c>
      <c r="D79" s="3">
        <v>2880174445</v>
      </c>
      <c r="E79" s="3">
        <v>0</v>
      </c>
      <c r="F79" s="3">
        <v>-1600700391</v>
      </c>
      <c r="G79" s="3">
        <v>-1600700391</v>
      </c>
      <c r="H79" s="3">
        <v>2711884876</v>
      </c>
      <c r="I79" s="3">
        <v>-3508052000</v>
      </c>
      <c r="J79" s="3">
        <v>-3595319160</v>
      </c>
      <c r="K79" s="3">
        <v>-3777101660</v>
      </c>
    </row>
    <row r="80" spans="1:11" ht="13.5" hidden="1">
      <c r="A80" s="1" t="s">
        <v>69</v>
      </c>
      <c r="B80" s="3">
        <v>1267085219</v>
      </c>
      <c r="C80" s="3">
        <v>1215022383</v>
      </c>
      <c r="D80" s="3">
        <v>1707851504</v>
      </c>
      <c r="E80" s="3">
        <v>0</v>
      </c>
      <c r="F80" s="3">
        <v>15700197930</v>
      </c>
      <c r="G80" s="3">
        <v>15700197930</v>
      </c>
      <c r="H80" s="3">
        <v>1636587902</v>
      </c>
      <c r="I80" s="3">
        <v>526769930</v>
      </c>
      <c r="J80" s="3">
        <v>552160361</v>
      </c>
      <c r="K80" s="3">
        <v>529151434</v>
      </c>
    </row>
    <row r="81" spans="1:11" ht="13.5" hidden="1">
      <c r="A81" s="1" t="s">
        <v>70</v>
      </c>
      <c r="B81" s="3">
        <v>452674001</v>
      </c>
      <c r="C81" s="3">
        <v>743106055</v>
      </c>
      <c r="D81" s="3">
        <v>1045493637</v>
      </c>
      <c r="E81" s="3">
        <v>0</v>
      </c>
      <c r="F81" s="3">
        <v>0</v>
      </c>
      <c r="G81" s="3">
        <v>0</v>
      </c>
      <c r="H81" s="3">
        <v>903174663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80</v>
      </c>
      <c r="C82" s="3">
        <v>20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7237646741</v>
      </c>
      <c r="C83" s="3">
        <v>6948885609</v>
      </c>
      <c r="D83" s="3">
        <v>0</v>
      </c>
      <c r="E83" s="3">
        <v>0</v>
      </c>
      <c r="F83" s="3">
        <v>-7079219765</v>
      </c>
      <c r="G83" s="3">
        <v>-7079219765</v>
      </c>
      <c r="H83" s="3">
        <v>0</v>
      </c>
      <c r="I83" s="3">
        <v>5473631719</v>
      </c>
      <c r="J83" s="3">
        <v>5872579941</v>
      </c>
      <c r="K83" s="3">
        <v>6357534838</v>
      </c>
    </row>
    <row r="84" spans="1:11" ht="13.5" hidden="1">
      <c r="A84" s="1" t="s">
        <v>73</v>
      </c>
      <c r="B84" s="3">
        <v>0</v>
      </c>
      <c r="C84" s="3">
        <v>0</v>
      </c>
      <c r="D84" s="3">
        <v>1056527718</v>
      </c>
      <c r="E84" s="3">
        <v>1272794300</v>
      </c>
      <c r="F84" s="3">
        <v>1275252780</v>
      </c>
      <c r="G84" s="3">
        <v>1275252780</v>
      </c>
      <c r="H84" s="3">
        <v>1275252780</v>
      </c>
      <c r="I84" s="3">
        <v>1538863866</v>
      </c>
      <c r="J84" s="3">
        <v>1812150980</v>
      </c>
      <c r="K84" s="3">
        <v>2078887352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810476471</v>
      </c>
      <c r="C5" s="6">
        <v>974508659</v>
      </c>
      <c r="D5" s="23">
        <v>1158216167</v>
      </c>
      <c r="E5" s="24">
        <v>1127398719</v>
      </c>
      <c r="F5" s="6">
        <v>1127398719</v>
      </c>
      <c r="G5" s="25">
        <v>1127398719</v>
      </c>
      <c r="H5" s="26">
        <v>1209977459</v>
      </c>
      <c r="I5" s="24">
        <v>1266537837</v>
      </c>
      <c r="J5" s="6">
        <v>1364153935</v>
      </c>
      <c r="K5" s="25">
        <v>1529429779</v>
      </c>
    </row>
    <row r="6" spans="1:11" ht="12.75">
      <c r="A6" s="22" t="s">
        <v>19</v>
      </c>
      <c r="B6" s="6">
        <v>2890662391</v>
      </c>
      <c r="C6" s="6">
        <v>3211943574</v>
      </c>
      <c r="D6" s="23">
        <v>3492265793</v>
      </c>
      <c r="E6" s="24">
        <v>3659282645</v>
      </c>
      <c r="F6" s="6">
        <v>3805886777</v>
      </c>
      <c r="G6" s="25">
        <v>3805886777</v>
      </c>
      <c r="H6" s="26">
        <v>3706657166</v>
      </c>
      <c r="I6" s="24">
        <v>3956915402</v>
      </c>
      <c r="J6" s="6">
        <v>4233266258</v>
      </c>
      <c r="K6" s="25">
        <v>4481273482</v>
      </c>
    </row>
    <row r="7" spans="1:11" ht="12.75">
      <c r="A7" s="22" t="s">
        <v>20</v>
      </c>
      <c r="B7" s="6">
        <v>45387095</v>
      </c>
      <c r="C7" s="6">
        <v>30723352</v>
      </c>
      <c r="D7" s="23">
        <v>29908463</v>
      </c>
      <c r="E7" s="24">
        <v>26006464</v>
      </c>
      <c r="F7" s="6">
        <v>26006464</v>
      </c>
      <c r="G7" s="25">
        <v>26006464</v>
      </c>
      <c r="H7" s="26">
        <v>20391178</v>
      </c>
      <c r="I7" s="24">
        <v>27497123</v>
      </c>
      <c r="J7" s="6">
        <v>29036501</v>
      </c>
      <c r="K7" s="25">
        <v>30662276</v>
      </c>
    </row>
    <row r="8" spans="1:11" ht="12.75">
      <c r="A8" s="22" t="s">
        <v>21</v>
      </c>
      <c r="B8" s="6">
        <v>868626400</v>
      </c>
      <c r="C8" s="6">
        <v>1094756338</v>
      </c>
      <c r="D8" s="23">
        <v>726015010</v>
      </c>
      <c r="E8" s="24">
        <v>697661210</v>
      </c>
      <c r="F8" s="6">
        <v>936695210</v>
      </c>
      <c r="G8" s="25">
        <v>936695210</v>
      </c>
      <c r="H8" s="26">
        <v>788625997</v>
      </c>
      <c r="I8" s="24">
        <v>745494219</v>
      </c>
      <c r="J8" s="6">
        <v>808180460</v>
      </c>
      <c r="K8" s="25">
        <v>880357166</v>
      </c>
    </row>
    <row r="9" spans="1:11" ht="12.75">
      <c r="A9" s="22" t="s">
        <v>22</v>
      </c>
      <c r="B9" s="6">
        <v>391619148</v>
      </c>
      <c r="C9" s="6">
        <v>1654577927</v>
      </c>
      <c r="D9" s="23">
        <v>1222550242</v>
      </c>
      <c r="E9" s="24">
        <v>794074504</v>
      </c>
      <c r="F9" s="6">
        <v>794074504</v>
      </c>
      <c r="G9" s="25">
        <v>794074504</v>
      </c>
      <c r="H9" s="26">
        <v>1015649001</v>
      </c>
      <c r="I9" s="24">
        <v>953192947</v>
      </c>
      <c r="J9" s="6">
        <v>993001613</v>
      </c>
      <c r="K9" s="25">
        <v>1039786295</v>
      </c>
    </row>
    <row r="10" spans="1:11" ht="20.25">
      <c r="A10" s="27" t="s">
        <v>83</v>
      </c>
      <c r="B10" s="28">
        <f>SUM(B5:B9)</f>
        <v>5006771505</v>
      </c>
      <c r="C10" s="29">
        <f aca="true" t="shared" si="0" ref="C10:K10">SUM(C5:C9)</f>
        <v>6966509850</v>
      </c>
      <c r="D10" s="30">
        <f t="shared" si="0"/>
        <v>6628955675</v>
      </c>
      <c r="E10" s="28">
        <f t="shared" si="0"/>
        <v>6304423542</v>
      </c>
      <c r="F10" s="29">
        <f t="shared" si="0"/>
        <v>6690061674</v>
      </c>
      <c r="G10" s="31">
        <f t="shared" si="0"/>
        <v>6690061674</v>
      </c>
      <c r="H10" s="32">
        <f t="shared" si="0"/>
        <v>6741300801</v>
      </c>
      <c r="I10" s="28">
        <f t="shared" si="0"/>
        <v>6949637528</v>
      </c>
      <c r="J10" s="29">
        <f t="shared" si="0"/>
        <v>7427638767</v>
      </c>
      <c r="K10" s="31">
        <f t="shared" si="0"/>
        <v>7961508998</v>
      </c>
    </row>
    <row r="11" spans="1:11" ht="12.75">
      <c r="A11" s="22" t="s">
        <v>23</v>
      </c>
      <c r="B11" s="6">
        <v>1427114747</v>
      </c>
      <c r="C11" s="6">
        <v>1605678325</v>
      </c>
      <c r="D11" s="23">
        <v>1855761430</v>
      </c>
      <c r="E11" s="24">
        <v>1947213670</v>
      </c>
      <c r="F11" s="6">
        <v>1993311764</v>
      </c>
      <c r="G11" s="25">
        <v>1993311764</v>
      </c>
      <c r="H11" s="26">
        <v>2035198556</v>
      </c>
      <c r="I11" s="24">
        <v>2065238049</v>
      </c>
      <c r="J11" s="6">
        <v>2180889068</v>
      </c>
      <c r="K11" s="25">
        <v>2303874954</v>
      </c>
    </row>
    <row r="12" spans="1:11" ht="12.75">
      <c r="A12" s="22" t="s">
        <v>24</v>
      </c>
      <c r="B12" s="6">
        <v>52421659</v>
      </c>
      <c r="C12" s="6">
        <v>56028903</v>
      </c>
      <c r="D12" s="23">
        <v>62271387</v>
      </c>
      <c r="E12" s="24">
        <v>63341967</v>
      </c>
      <c r="F12" s="6">
        <v>63161556</v>
      </c>
      <c r="G12" s="25">
        <v>63161556</v>
      </c>
      <c r="H12" s="26">
        <v>64375998</v>
      </c>
      <c r="I12" s="24">
        <v>69547125</v>
      </c>
      <c r="J12" s="6">
        <v>73302668</v>
      </c>
      <c r="K12" s="25">
        <v>77261014</v>
      </c>
    </row>
    <row r="13" spans="1:11" ht="12.75">
      <c r="A13" s="22" t="s">
        <v>84</v>
      </c>
      <c r="B13" s="6">
        <v>710943059</v>
      </c>
      <c r="C13" s="6">
        <v>917987646</v>
      </c>
      <c r="D13" s="23">
        <v>899924302</v>
      </c>
      <c r="E13" s="24">
        <v>406080981</v>
      </c>
      <c r="F13" s="6">
        <v>406080981</v>
      </c>
      <c r="G13" s="25">
        <v>406080981</v>
      </c>
      <c r="H13" s="26">
        <v>960619621</v>
      </c>
      <c r="I13" s="24">
        <v>401249322</v>
      </c>
      <c r="J13" s="6">
        <v>412648272</v>
      </c>
      <c r="K13" s="25">
        <v>530037914</v>
      </c>
    </row>
    <row r="14" spans="1:11" ht="12.75">
      <c r="A14" s="22" t="s">
        <v>25</v>
      </c>
      <c r="B14" s="6">
        <v>141059322</v>
      </c>
      <c r="C14" s="6">
        <v>189333167</v>
      </c>
      <c r="D14" s="23">
        <v>441721273</v>
      </c>
      <c r="E14" s="24">
        <v>144362171</v>
      </c>
      <c r="F14" s="6">
        <v>144333743</v>
      </c>
      <c r="G14" s="25">
        <v>144333743</v>
      </c>
      <c r="H14" s="26">
        <v>203002085</v>
      </c>
      <c r="I14" s="24">
        <v>245946199</v>
      </c>
      <c r="J14" s="6">
        <v>224354384</v>
      </c>
      <c r="K14" s="25">
        <v>202481311</v>
      </c>
    </row>
    <row r="15" spans="1:11" ht="12.75">
      <c r="A15" s="22" t="s">
        <v>26</v>
      </c>
      <c r="B15" s="6">
        <v>2309472202</v>
      </c>
      <c r="C15" s="6">
        <v>1975315841</v>
      </c>
      <c r="D15" s="23">
        <v>2062609054</v>
      </c>
      <c r="E15" s="24">
        <v>2093290696</v>
      </c>
      <c r="F15" s="6">
        <v>2182633025</v>
      </c>
      <c r="G15" s="25">
        <v>2182633025</v>
      </c>
      <c r="H15" s="26">
        <v>2504669563</v>
      </c>
      <c r="I15" s="24">
        <v>2398930105</v>
      </c>
      <c r="J15" s="6">
        <v>2570144230</v>
      </c>
      <c r="K15" s="25">
        <v>2689084304</v>
      </c>
    </row>
    <row r="16" spans="1:11" ht="12.75">
      <c r="A16" s="22" t="s">
        <v>21</v>
      </c>
      <c r="B16" s="6">
        <v>5196378</v>
      </c>
      <c r="C16" s="6">
        <v>2948459</v>
      </c>
      <c r="D16" s="23">
        <v>20061984</v>
      </c>
      <c r="E16" s="24">
        <v>10272733</v>
      </c>
      <c r="F16" s="6">
        <v>7774329</v>
      </c>
      <c r="G16" s="25">
        <v>7774329</v>
      </c>
      <c r="H16" s="26">
        <v>7799481</v>
      </c>
      <c r="I16" s="24">
        <v>7937980</v>
      </c>
      <c r="J16" s="6">
        <v>8520876</v>
      </c>
      <c r="K16" s="25">
        <v>9014454</v>
      </c>
    </row>
    <row r="17" spans="1:11" ht="12.75">
      <c r="A17" s="22" t="s">
        <v>27</v>
      </c>
      <c r="B17" s="6">
        <v>1485924060</v>
      </c>
      <c r="C17" s="6">
        <v>1909790639</v>
      </c>
      <c r="D17" s="23">
        <v>1875931168</v>
      </c>
      <c r="E17" s="24">
        <v>1639281339</v>
      </c>
      <c r="F17" s="6">
        <v>1667717193</v>
      </c>
      <c r="G17" s="25">
        <v>1667717193</v>
      </c>
      <c r="H17" s="26">
        <v>2020767790</v>
      </c>
      <c r="I17" s="24">
        <v>1630945984</v>
      </c>
      <c r="J17" s="6">
        <v>1771588031</v>
      </c>
      <c r="K17" s="25">
        <v>1952149084</v>
      </c>
    </row>
    <row r="18" spans="1:11" ht="12.75">
      <c r="A18" s="33" t="s">
        <v>28</v>
      </c>
      <c r="B18" s="34">
        <f>SUM(B11:B17)</f>
        <v>6132131427</v>
      </c>
      <c r="C18" s="35">
        <f aca="true" t="shared" si="1" ref="C18:K18">SUM(C11:C17)</f>
        <v>6657082980</v>
      </c>
      <c r="D18" s="36">
        <f t="shared" si="1"/>
        <v>7218280598</v>
      </c>
      <c r="E18" s="34">
        <f t="shared" si="1"/>
        <v>6303843557</v>
      </c>
      <c r="F18" s="35">
        <f t="shared" si="1"/>
        <v>6465012591</v>
      </c>
      <c r="G18" s="37">
        <f t="shared" si="1"/>
        <v>6465012591</v>
      </c>
      <c r="H18" s="38">
        <f t="shared" si="1"/>
        <v>7796433094</v>
      </c>
      <c r="I18" s="34">
        <f t="shared" si="1"/>
        <v>6819794764</v>
      </c>
      <c r="J18" s="35">
        <f t="shared" si="1"/>
        <v>7241447529</v>
      </c>
      <c r="K18" s="37">
        <f t="shared" si="1"/>
        <v>7763903035</v>
      </c>
    </row>
    <row r="19" spans="1:11" ht="12.75">
      <c r="A19" s="33" t="s">
        <v>29</v>
      </c>
      <c r="B19" s="39">
        <f>+B10-B18</f>
        <v>-1125359922</v>
      </c>
      <c r="C19" s="40">
        <f aca="true" t="shared" si="2" ref="C19:K19">+C10-C18</f>
        <v>309426870</v>
      </c>
      <c r="D19" s="41">
        <f t="shared" si="2"/>
        <v>-589324923</v>
      </c>
      <c r="E19" s="39">
        <f t="shared" si="2"/>
        <v>579985</v>
      </c>
      <c r="F19" s="40">
        <f t="shared" si="2"/>
        <v>225049083</v>
      </c>
      <c r="G19" s="42">
        <f t="shared" si="2"/>
        <v>225049083</v>
      </c>
      <c r="H19" s="43">
        <f t="shared" si="2"/>
        <v>-1055132293</v>
      </c>
      <c r="I19" s="39">
        <f t="shared" si="2"/>
        <v>129842764</v>
      </c>
      <c r="J19" s="40">
        <f t="shared" si="2"/>
        <v>186191238</v>
      </c>
      <c r="K19" s="42">
        <f t="shared" si="2"/>
        <v>197605963</v>
      </c>
    </row>
    <row r="20" spans="1:11" ht="20.25">
      <c r="A20" s="44" t="s">
        <v>30</v>
      </c>
      <c r="B20" s="45">
        <v>841545286</v>
      </c>
      <c r="C20" s="46">
        <v>827068774</v>
      </c>
      <c r="D20" s="47">
        <v>845465187</v>
      </c>
      <c r="E20" s="45">
        <v>1026704000</v>
      </c>
      <c r="F20" s="46">
        <v>976890000</v>
      </c>
      <c r="G20" s="48">
        <v>976890000</v>
      </c>
      <c r="H20" s="49">
        <v>774277846</v>
      </c>
      <c r="I20" s="45">
        <v>1077940000</v>
      </c>
      <c r="J20" s="46">
        <v>1088869000</v>
      </c>
      <c r="K20" s="48">
        <v>1160540000</v>
      </c>
    </row>
    <row r="21" spans="1:11" ht="12.75">
      <c r="A21" s="22" t="s">
        <v>85</v>
      </c>
      <c r="B21" s="50">
        <v>0</v>
      </c>
      <c r="C21" s="51">
        <v>19216633</v>
      </c>
      <c r="D21" s="52">
        <v>18480025</v>
      </c>
      <c r="E21" s="50">
        <v>6762339</v>
      </c>
      <c r="F21" s="51">
        <v>10762339</v>
      </c>
      <c r="G21" s="53">
        <v>10762339</v>
      </c>
      <c r="H21" s="54">
        <v>13876485</v>
      </c>
      <c r="I21" s="50">
        <v>11408079</v>
      </c>
      <c r="J21" s="51">
        <v>12092564</v>
      </c>
      <c r="K21" s="53">
        <v>12818118</v>
      </c>
    </row>
    <row r="22" spans="1:11" ht="12.75">
      <c r="A22" s="55" t="s">
        <v>86</v>
      </c>
      <c r="B22" s="56">
        <f>SUM(B19:B21)</f>
        <v>-283814636</v>
      </c>
      <c r="C22" s="57">
        <f aca="true" t="shared" si="3" ref="C22:K22">SUM(C19:C21)</f>
        <v>1155712277</v>
      </c>
      <c r="D22" s="58">
        <f t="shared" si="3"/>
        <v>274620289</v>
      </c>
      <c r="E22" s="56">
        <f t="shared" si="3"/>
        <v>1034046324</v>
      </c>
      <c r="F22" s="57">
        <f t="shared" si="3"/>
        <v>1212701422</v>
      </c>
      <c r="G22" s="59">
        <f t="shared" si="3"/>
        <v>1212701422</v>
      </c>
      <c r="H22" s="60">
        <f t="shared" si="3"/>
        <v>-266977962</v>
      </c>
      <c r="I22" s="56">
        <f t="shared" si="3"/>
        <v>1219190843</v>
      </c>
      <c r="J22" s="57">
        <f t="shared" si="3"/>
        <v>1287152802</v>
      </c>
      <c r="K22" s="59">
        <f t="shared" si="3"/>
        <v>1370964081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-283814636</v>
      </c>
      <c r="C24" s="40">
        <f aca="true" t="shared" si="4" ref="C24:K24">SUM(C22:C23)</f>
        <v>1155712277</v>
      </c>
      <c r="D24" s="41">
        <f t="shared" si="4"/>
        <v>274620289</v>
      </c>
      <c r="E24" s="39">
        <f t="shared" si="4"/>
        <v>1034046324</v>
      </c>
      <c r="F24" s="40">
        <f t="shared" si="4"/>
        <v>1212701422</v>
      </c>
      <c r="G24" s="42">
        <f t="shared" si="4"/>
        <v>1212701422</v>
      </c>
      <c r="H24" s="43">
        <f t="shared" si="4"/>
        <v>-266977962</v>
      </c>
      <c r="I24" s="39">
        <f t="shared" si="4"/>
        <v>1219190843</v>
      </c>
      <c r="J24" s="40">
        <f t="shared" si="4"/>
        <v>1287152802</v>
      </c>
      <c r="K24" s="42">
        <f t="shared" si="4"/>
        <v>1370964081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1646881251</v>
      </c>
      <c r="C27" s="7">
        <v>1214449913</v>
      </c>
      <c r="D27" s="69">
        <v>774509808</v>
      </c>
      <c r="E27" s="70">
        <v>1130453441</v>
      </c>
      <c r="F27" s="7">
        <v>1349124242</v>
      </c>
      <c r="G27" s="71">
        <v>1349124242</v>
      </c>
      <c r="H27" s="72">
        <v>873816548</v>
      </c>
      <c r="I27" s="70">
        <v>1266260876</v>
      </c>
      <c r="J27" s="7">
        <v>1255132370</v>
      </c>
      <c r="K27" s="71">
        <v>1301139545</v>
      </c>
    </row>
    <row r="28" spans="1:11" ht="12.75">
      <c r="A28" s="73" t="s">
        <v>34</v>
      </c>
      <c r="B28" s="6">
        <v>1000485295</v>
      </c>
      <c r="C28" s="6">
        <v>925467117</v>
      </c>
      <c r="D28" s="23">
        <v>616688846</v>
      </c>
      <c r="E28" s="24">
        <v>978494000</v>
      </c>
      <c r="F28" s="6">
        <v>886638378</v>
      </c>
      <c r="G28" s="25">
        <v>886638378</v>
      </c>
      <c r="H28" s="26">
        <v>609322198</v>
      </c>
      <c r="I28" s="24">
        <v>987397874</v>
      </c>
      <c r="J28" s="6">
        <v>934175008</v>
      </c>
      <c r="K28" s="25">
        <v>1016624146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38810893</v>
      </c>
      <c r="E30" s="24">
        <v>33188260</v>
      </c>
      <c r="F30" s="6">
        <v>33188260</v>
      </c>
      <c r="G30" s="25">
        <v>33188260</v>
      </c>
      <c r="H30" s="26">
        <v>22001165</v>
      </c>
      <c r="I30" s="24">
        <v>77707953</v>
      </c>
      <c r="J30" s="6">
        <v>85179220</v>
      </c>
      <c r="K30" s="25">
        <v>56448097</v>
      </c>
    </row>
    <row r="31" spans="1:11" ht="12.75">
      <c r="A31" s="22" t="s">
        <v>36</v>
      </c>
      <c r="B31" s="6">
        <v>646395956</v>
      </c>
      <c r="C31" s="6">
        <v>288982795</v>
      </c>
      <c r="D31" s="23">
        <v>0</v>
      </c>
      <c r="E31" s="24">
        <v>0</v>
      </c>
      <c r="F31" s="6">
        <v>226216685</v>
      </c>
      <c r="G31" s="25">
        <v>226216685</v>
      </c>
      <c r="H31" s="26">
        <v>164359768</v>
      </c>
      <c r="I31" s="24">
        <v>201155049</v>
      </c>
      <c r="J31" s="6">
        <v>235778142</v>
      </c>
      <c r="K31" s="25">
        <v>228067302</v>
      </c>
    </row>
    <row r="32" spans="1:11" ht="12.75">
      <c r="A32" s="33" t="s">
        <v>37</v>
      </c>
      <c r="B32" s="7">
        <f>SUM(B28:B31)</f>
        <v>1646881251</v>
      </c>
      <c r="C32" s="7">
        <f aca="true" t="shared" si="5" ref="C32:K32">SUM(C28:C31)</f>
        <v>1214449912</v>
      </c>
      <c r="D32" s="69">
        <f t="shared" si="5"/>
        <v>655499739</v>
      </c>
      <c r="E32" s="70">
        <f t="shared" si="5"/>
        <v>1011682260</v>
      </c>
      <c r="F32" s="7">
        <f t="shared" si="5"/>
        <v>1146043323</v>
      </c>
      <c r="G32" s="71">
        <f t="shared" si="5"/>
        <v>1146043323</v>
      </c>
      <c r="H32" s="72">
        <f t="shared" si="5"/>
        <v>795683131</v>
      </c>
      <c r="I32" s="70">
        <f t="shared" si="5"/>
        <v>1266260876</v>
      </c>
      <c r="J32" s="7">
        <f t="shared" si="5"/>
        <v>1255132370</v>
      </c>
      <c r="K32" s="71">
        <f t="shared" si="5"/>
        <v>1301139545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2202788558</v>
      </c>
      <c r="C35" s="6">
        <v>2490679395</v>
      </c>
      <c r="D35" s="23">
        <v>966671548</v>
      </c>
      <c r="E35" s="24">
        <v>4368343537</v>
      </c>
      <c r="F35" s="6">
        <v>4631821180</v>
      </c>
      <c r="G35" s="25">
        <v>4631821180</v>
      </c>
      <c r="H35" s="26">
        <v>368496588</v>
      </c>
      <c r="I35" s="24">
        <v>3565790621</v>
      </c>
      <c r="J35" s="6">
        <v>4631230453</v>
      </c>
      <c r="K35" s="25">
        <v>5014125928</v>
      </c>
    </row>
    <row r="36" spans="1:11" ht="12.75">
      <c r="A36" s="22" t="s">
        <v>40</v>
      </c>
      <c r="B36" s="6">
        <v>16771588320</v>
      </c>
      <c r="C36" s="6">
        <v>18515468331</v>
      </c>
      <c r="D36" s="23">
        <v>133035664</v>
      </c>
      <c r="E36" s="24">
        <v>19117464135</v>
      </c>
      <c r="F36" s="6">
        <v>17856987265</v>
      </c>
      <c r="G36" s="25">
        <v>17856987265</v>
      </c>
      <c r="H36" s="26">
        <v>-291725481</v>
      </c>
      <c r="I36" s="24">
        <v>19601305263</v>
      </c>
      <c r="J36" s="6">
        <v>23059151083</v>
      </c>
      <c r="K36" s="25">
        <v>24616223916</v>
      </c>
    </row>
    <row r="37" spans="1:11" ht="12.75">
      <c r="A37" s="22" t="s">
        <v>41</v>
      </c>
      <c r="B37" s="6">
        <v>2376374870</v>
      </c>
      <c r="C37" s="6">
        <v>2444158189</v>
      </c>
      <c r="D37" s="23">
        <v>-1187783186</v>
      </c>
      <c r="E37" s="24">
        <v>5164883224</v>
      </c>
      <c r="F37" s="6">
        <v>2619465927</v>
      </c>
      <c r="G37" s="25">
        <v>2619465927</v>
      </c>
      <c r="H37" s="26">
        <v>682239022</v>
      </c>
      <c r="I37" s="24">
        <v>928462784</v>
      </c>
      <c r="J37" s="6">
        <v>4412456089</v>
      </c>
      <c r="K37" s="25">
        <v>4536042794</v>
      </c>
    </row>
    <row r="38" spans="1:11" ht="12.75">
      <c r="A38" s="22" t="s">
        <v>42</v>
      </c>
      <c r="B38" s="6">
        <v>2464681851</v>
      </c>
      <c r="C38" s="6">
        <v>3079482225</v>
      </c>
      <c r="D38" s="23">
        <v>161955795</v>
      </c>
      <c r="E38" s="24">
        <v>2319923478</v>
      </c>
      <c r="F38" s="6">
        <v>2773713266</v>
      </c>
      <c r="G38" s="25">
        <v>2773713266</v>
      </c>
      <c r="H38" s="26">
        <v>-221436024</v>
      </c>
      <c r="I38" s="24">
        <v>3410848488</v>
      </c>
      <c r="J38" s="6">
        <v>3290325512</v>
      </c>
      <c r="K38" s="25">
        <v>3905530764</v>
      </c>
    </row>
    <row r="39" spans="1:11" ht="12.75">
      <c r="A39" s="22" t="s">
        <v>43</v>
      </c>
      <c r="B39" s="6">
        <v>14133320157</v>
      </c>
      <c r="C39" s="6">
        <v>15482507312</v>
      </c>
      <c r="D39" s="23">
        <v>1849264431</v>
      </c>
      <c r="E39" s="24">
        <v>14966954646</v>
      </c>
      <c r="F39" s="6">
        <v>15882927830</v>
      </c>
      <c r="G39" s="25">
        <v>15882927830</v>
      </c>
      <c r="H39" s="26">
        <v>397246110</v>
      </c>
      <c r="I39" s="24">
        <v>18827784612</v>
      </c>
      <c r="J39" s="6">
        <v>19987599935</v>
      </c>
      <c r="K39" s="25">
        <v>21188776286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1027410391</v>
      </c>
      <c r="C42" s="6">
        <v>703074958</v>
      </c>
      <c r="D42" s="23">
        <v>-5749827127</v>
      </c>
      <c r="E42" s="24">
        <v>-5543798142</v>
      </c>
      <c r="F42" s="6">
        <v>-5704967176</v>
      </c>
      <c r="G42" s="25">
        <v>-5704967176</v>
      </c>
      <c r="H42" s="26">
        <v>-5836146692</v>
      </c>
      <c r="I42" s="24">
        <v>-6028068743</v>
      </c>
      <c r="J42" s="6">
        <v>-6407534744</v>
      </c>
      <c r="K42" s="25">
        <v>-6734383758</v>
      </c>
    </row>
    <row r="43" spans="1:11" ht="12.75">
      <c r="A43" s="22" t="s">
        <v>46</v>
      </c>
      <c r="B43" s="6">
        <v>-1181757587</v>
      </c>
      <c r="C43" s="6">
        <v>-1190803787</v>
      </c>
      <c r="D43" s="23">
        <v>26039</v>
      </c>
      <c r="E43" s="24">
        <v>-26039</v>
      </c>
      <c r="F43" s="6">
        <v>0</v>
      </c>
      <c r="G43" s="25">
        <v>0</v>
      </c>
      <c r="H43" s="26">
        <v>14472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167115436</v>
      </c>
      <c r="C44" s="6">
        <v>379576772</v>
      </c>
      <c r="D44" s="23">
        <v>-9861956</v>
      </c>
      <c r="E44" s="24">
        <v>-13281230</v>
      </c>
      <c r="F44" s="6">
        <v>-101815563</v>
      </c>
      <c r="G44" s="25">
        <v>-101815563</v>
      </c>
      <c r="H44" s="26">
        <v>-146672658</v>
      </c>
      <c r="I44" s="24">
        <v>-122753322</v>
      </c>
      <c r="J44" s="6">
        <v>-161993357</v>
      </c>
      <c r="K44" s="25">
        <v>-161973365</v>
      </c>
    </row>
    <row r="45" spans="1:11" ht="12.75">
      <c r="A45" s="33" t="s">
        <v>48</v>
      </c>
      <c r="B45" s="7">
        <v>325679372</v>
      </c>
      <c r="C45" s="7">
        <v>217527320</v>
      </c>
      <c r="D45" s="69">
        <v>-5760283841</v>
      </c>
      <c r="E45" s="70">
        <v>-5323869215</v>
      </c>
      <c r="F45" s="7">
        <v>-5573546543</v>
      </c>
      <c r="G45" s="71">
        <v>-5573546543</v>
      </c>
      <c r="H45" s="72">
        <v>-5982804878</v>
      </c>
      <c r="I45" s="70">
        <v>-5884942864</v>
      </c>
      <c r="J45" s="7">
        <v>-6230066506</v>
      </c>
      <c r="K45" s="71">
        <v>-6533688136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433497920</v>
      </c>
      <c r="C48" s="6">
        <v>380248941</v>
      </c>
      <c r="D48" s="23">
        <v>-105323789</v>
      </c>
      <c r="E48" s="24">
        <v>436067804</v>
      </c>
      <c r="F48" s="6">
        <v>219255134</v>
      </c>
      <c r="G48" s="25">
        <v>219255134</v>
      </c>
      <c r="H48" s="26">
        <v>-179799461</v>
      </c>
      <c r="I48" s="24">
        <v>231094911</v>
      </c>
      <c r="J48" s="6">
        <v>531115308</v>
      </c>
      <c r="K48" s="25">
        <v>968008759</v>
      </c>
    </row>
    <row r="49" spans="1:11" ht="12.75">
      <c r="A49" s="22" t="s">
        <v>51</v>
      </c>
      <c r="B49" s="6">
        <f>+B75</f>
        <v>594871787.9888847</v>
      </c>
      <c r="C49" s="6">
        <f aca="true" t="shared" si="6" ref="C49:K49">+C75</f>
        <v>833706838.5045738</v>
      </c>
      <c r="D49" s="23">
        <f t="shared" si="6"/>
        <v>-152716967</v>
      </c>
      <c r="E49" s="24">
        <f t="shared" si="6"/>
        <v>4061417309</v>
      </c>
      <c r="F49" s="6">
        <f t="shared" si="6"/>
        <v>2408499998</v>
      </c>
      <c r="G49" s="25">
        <f t="shared" si="6"/>
        <v>2408499998</v>
      </c>
      <c r="H49" s="26">
        <f t="shared" si="6"/>
        <v>1063340734</v>
      </c>
      <c r="I49" s="24">
        <f t="shared" si="6"/>
        <v>621536362</v>
      </c>
      <c r="J49" s="6">
        <f t="shared" si="6"/>
        <v>4107257345</v>
      </c>
      <c r="K49" s="25">
        <f t="shared" si="6"/>
        <v>4232553863</v>
      </c>
    </row>
    <row r="50" spans="1:11" ht="12.75">
      <c r="A50" s="33" t="s">
        <v>52</v>
      </c>
      <c r="B50" s="7">
        <f>+B48-B49</f>
        <v>-161373867.9888847</v>
      </c>
      <c r="C50" s="7">
        <f aca="true" t="shared" si="7" ref="C50:K50">+C48-C49</f>
        <v>-453457897.5045738</v>
      </c>
      <c r="D50" s="69">
        <f t="shared" si="7"/>
        <v>47393178</v>
      </c>
      <c r="E50" s="70">
        <f t="shared" si="7"/>
        <v>-3625349505</v>
      </c>
      <c r="F50" s="7">
        <f t="shared" si="7"/>
        <v>-2189244864</v>
      </c>
      <c r="G50" s="71">
        <f t="shared" si="7"/>
        <v>-2189244864</v>
      </c>
      <c r="H50" s="72">
        <f t="shared" si="7"/>
        <v>-1243140195</v>
      </c>
      <c r="I50" s="70">
        <f t="shared" si="7"/>
        <v>-390441451</v>
      </c>
      <c r="J50" s="7">
        <f t="shared" si="7"/>
        <v>-3576142037</v>
      </c>
      <c r="K50" s="71">
        <f t="shared" si="7"/>
        <v>-3264545104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16624964010</v>
      </c>
      <c r="C53" s="6">
        <v>18232482443</v>
      </c>
      <c r="D53" s="23">
        <v>728488031</v>
      </c>
      <c r="E53" s="24">
        <v>17739450388</v>
      </c>
      <c r="F53" s="6">
        <v>17607445130</v>
      </c>
      <c r="G53" s="25">
        <v>17607445130</v>
      </c>
      <c r="H53" s="26">
        <v>99246697</v>
      </c>
      <c r="I53" s="24">
        <v>17623381321</v>
      </c>
      <c r="J53" s="6">
        <v>21058508841</v>
      </c>
      <c r="K53" s="25">
        <v>22590927479</v>
      </c>
    </row>
    <row r="54" spans="1:11" ht="12.75">
      <c r="A54" s="22" t="s">
        <v>55</v>
      </c>
      <c r="B54" s="6">
        <v>710943059</v>
      </c>
      <c r="C54" s="6">
        <v>917987646</v>
      </c>
      <c r="D54" s="23">
        <v>0</v>
      </c>
      <c r="E54" s="24">
        <v>406080981</v>
      </c>
      <c r="F54" s="6">
        <v>406080981</v>
      </c>
      <c r="G54" s="25">
        <v>406080981</v>
      </c>
      <c r="H54" s="26">
        <v>959686029</v>
      </c>
      <c r="I54" s="24">
        <v>401249322</v>
      </c>
      <c r="J54" s="6">
        <v>412648272</v>
      </c>
      <c r="K54" s="25">
        <v>530037914</v>
      </c>
    </row>
    <row r="55" spans="1:11" ht="12.75">
      <c r="A55" s="22" t="s">
        <v>56</v>
      </c>
      <c r="B55" s="6">
        <v>0</v>
      </c>
      <c r="C55" s="6">
        <v>0</v>
      </c>
      <c r="D55" s="23">
        <v>372134282</v>
      </c>
      <c r="E55" s="24">
        <v>574477399</v>
      </c>
      <c r="F55" s="6">
        <v>723160810</v>
      </c>
      <c r="G55" s="25">
        <v>723160810</v>
      </c>
      <c r="H55" s="26">
        <v>459208897</v>
      </c>
      <c r="I55" s="24">
        <v>213187252</v>
      </c>
      <c r="J55" s="6">
        <v>285816621</v>
      </c>
      <c r="K55" s="25">
        <v>321618155</v>
      </c>
    </row>
    <row r="56" spans="1:11" ht="12.75">
      <c r="A56" s="22" t="s">
        <v>57</v>
      </c>
      <c r="B56" s="6">
        <v>550539165</v>
      </c>
      <c r="C56" s="6">
        <v>0</v>
      </c>
      <c r="D56" s="23">
        <v>686704737</v>
      </c>
      <c r="E56" s="24">
        <v>725528570</v>
      </c>
      <c r="F56" s="6">
        <v>684444025</v>
      </c>
      <c r="G56" s="25">
        <v>684444025</v>
      </c>
      <c r="H56" s="26">
        <v>532796690</v>
      </c>
      <c r="I56" s="24">
        <v>698777763</v>
      </c>
      <c r="J56" s="6">
        <v>735067653</v>
      </c>
      <c r="K56" s="25">
        <v>778070884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190996815</v>
      </c>
      <c r="E59" s="24">
        <v>192781385</v>
      </c>
      <c r="F59" s="6">
        <v>192781385</v>
      </c>
      <c r="G59" s="25">
        <v>192781385</v>
      </c>
      <c r="H59" s="26">
        <v>192781385</v>
      </c>
      <c r="I59" s="24">
        <v>536707279</v>
      </c>
      <c r="J59" s="6">
        <v>583922153</v>
      </c>
      <c r="K59" s="25">
        <v>680630578</v>
      </c>
    </row>
    <row r="60" spans="1:11" ht="12.75">
      <c r="A60" s="90" t="s">
        <v>60</v>
      </c>
      <c r="B60" s="6">
        <v>0</v>
      </c>
      <c r="C60" s="6">
        <v>0</v>
      </c>
      <c r="D60" s="23">
        <v>171237176</v>
      </c>
      <c r="E60" s="24">
        <v>280402259</v>
      </c>
      <c r="F60" s="6">
        <v>287680259</v>
      </c>
      <c r="G60" s="25">
        <v>287680259</v>
      </c>
      <c r="H60" s="26">
        <v>287680259</v>
      </c>
      <c r="I60" s="24">
        <v>296828694</v>
      </c>
      <c r="J60" s="6">
        <v>321887735</v>
      </c>
      <c r="K60" s="25">
        <v>396177642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56559</v>
      </c>
      <c r="C63" s="98">
        <v>7160</v>
      </c>
      <c r="D63" s="99">
        <v>0</v>
      </c>
      <c r="E63" s="97">
        <v>7160</v>
      </c>
      <c r="F63" s="98">
        <v>7160</v>
      </c>
      <c r="G63" s="99">
        <v>7160</v>
      </c>
      <c r="H63" s="100">
        <v>7160</v>
      </c>
      <c r="I63" s="97">
        <v>7160</v>
      </c>
      <c r="J63" s="98">
        <v>7160</v>
      </c>
      <c r="K63" s="99">
        <v>7160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151190</v>
      </c>
      <c r="F64" s="98">
        <v>151190</v>
      </c>
      <c r="G64" s="99">
        <v>151190</v>
      </c>
      <c r="H64" s="100">
        <v>151190</v>
      </c>
      <c r="I64" s="97">
        <v>151190</v>
      </c>
      <c r="J64" s="98">
        <v>151190</v>
      </c>
      <c r="K64" s="99">
        <v>151190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88</v>
      </c>
      <c r="B70" s="5">
        <f>IF(ISERROR(B71/B72),0,(B71/B72))</f>
        <v>0.8479365942589195</v>
      </c>
      <c r="C70" s="5">
        <f aca="true" t="shared" si="8" ref="C70:K70">IF(ISERROR(C71/C72),0,(C71/C72))</f>
        <v>0.6053366710793604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89</v>
      </c>
      <c r="B71" s="2">
        <f>+B83</f>
        <v>3321840411</v>
      </c>
      <c r="C71" s="2">
        <f aca="true" t="shared" si="9" ref="C71:K71">+C83</f>
        <v>3390683512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90</v>
      </c>
      <c r="B72" s="2">
        <f>+B77</f>
        <v>3917557555</v>
      </c>
      <c r="C72" s="2">
        <f aca="true" t="shared" si="10" ref="C72:K72">+C77</f>
        <v>5601318529</v>
      </c>
      <c r="D72" s="2">
        <f t="shared" si="10"/>
        <v>5336065969</v>
      </c>
      <c r="E72" s="2">
        <f t="shared" si="10"/>
        <v>5366642571</v>
      </c>
      <c r="F72" s="2">
        <f t="shared" si="10"/>
        <v>5513246703</v>
      </c>
      <c r="G72" s="2">
        <f t="shared" si="10"/>
        <v>5513246703</v>
      </c>
      <c r="H72" s="2">
        <f t="shared" si="10"/>
        <v>5621395080</v>
      </c>
      <c r="I72" s="2">
        <f t="shared" si="10"/>
        <v>5900740438</v>
      </c>
      <c r="J72" s="2">
        <f t="shared" si="10"/>
        <v>6299502896</v>
      </c>
      <c r="K72" s="2">
        <f t="shared" si="10"/>
        <v>6743739918</v>
      </c>
    </row>
    <row r="73" spans="1:11" ht="12.75" hidden="1">
      <c r="A73" s="2" t="s">
        <v>91</v>
      </c>
      <c r="B73" s="2">
        <f>+B74</f>
        <v>-641222033.8333333</v>
      </c>
      <c r="C73" s="2">
        <f aca="true" t="shared" si="11" ref="C73:K73">+(C78+C80+C81+C82)-(B78+B80+B81+B82)</f>
        <v>266571916</v>
      </c>
      <c r="D73" s="2">
        <f t="shared" si="11"/>
        <v>-735990758</v>
      </c>
      <c r="E73" s="2">
        <f t="shared" si="11"/>
        <v>3708210267</v>
      </c>
      <c r="F73" s="2">
        <f>+(F78+F80+F81+F82)-(D78+D80+D81+D82)</f>
        <v>2812431882</v>
      </c>
      <c r="G73" s="2">
        <f>+(G78+G80+G81+G82)-(D78+D80+D81+D82)</f>
        <v>2812431882</v>
      </c>
      <c r="H73" s="2">
        <f>+(H78+H80+H81+H82)-(D78+D80+D81+D82)</f>
        <v>-544350376</v>
      </c>
      <c r="I73" s="2">
        <f>+(I78+I80+I81+I82)-(E78+E80+E81+E82)</f>
        <v>-287170371</v>
      </c>
      <c r="J73" s="2">
        <f t="shared" si="11"/>
        <v>738116528</v>
      </c>
      <c r="K73" s="2">
        <f t="shared" si="11"/>
        <v>-82275393</v>
      </c>
    </row>
    <row r="74" spans="1:11" ht="12.75" hidden="1">
      <c r="A74" s="2" t="s">
        <v>92</v>
      </c>
      <c r="B74" s="2">
        <f>+TREND(C74:E74)</f>
        <v>-641222033.8333333</v>
      </c>
      <c r="C74" s="2">
        <f>+C73</f>
        <v>266571916</v>
      </c>
      <c r="D74" s="2">
        <f aca="true" t="shared" si="12" ref="D74:K74">+D73</f>
        <v>-735990758</v>
      </c>
      <c r="E74" s="2">
        <f t="shared" si="12"/>
        <v>3708210267</v>
      </c>
      <c r="F74" s="2">
        <f t="shared" si="12"/>
        <v>2812431882</v>
      </c>
      <c r="G74" s="2">
        <f t="shared" si="12"/>
        <v>2812431882</v>
      </c>
      <c r="H74" s="2">
        <f t="shared" si="12"/>
        <v>-544350376</v>
      </c>
      <c r="I74" s="2">
        <f t="shared" si="12"/>
        <v>-287170371</v>
      </c>
      <c r="J74" s="2">
        <f t="shared" si="12"/>
        <v>738116528</v>
      </c>
      <c r="K74" s="2">
        <f t="shared" si="12"/>
        <v>-82275393</v>
      </c>
    </row>
    <row r="75" spans="1:11" ht="12.75" hidden="1">
      <c r="A75" s="2" t="s">
        <v>93</v>
      </c>
      <c r="B75" s="2">
        <f>+B84-(((B80+B81+B78)*B70)-B79)</f>
        <v>594871787.9888847</v>
      </c>
      <c r="C75" s="2">
        <f aca="true" t="shared" si="13" ref="C75:K75">+C84-(((C80+C81+C78)*C70)-C79)</f>
        <v>833706838.5045738</v>
      </c>
      <c r="D75" s="2">
        <f t="shared" si="13"/>
        <v>-152716967</v>
      </c>
      <c r="E75" s="2">
        <f t="shared" si="13"/>
        <v>4061417309</v>
      </c>
      <c r="F75" s="2">
        <f t="shared" si="13"/>
        <v>2408499998</v>
      </c>
      <c r="G75" s="2">
        <f t="shared" si="13"/>
        <v>2408499998</v>
      </c>
      <c r="H75" s="2">
        <f t="shared" si="13"/>
        <v>1063340734</v>
      </c>
      <c r="I75" s="2">
        <f t="shared" si="13"/>
        <v>621536362</v>
      </c>
      <c r="J75" s="2">
        <f t="shared" si="13"/>
        <v>4107257345</v>
      </c>
      <c r="K75" s="2">
        <f t="shared" si="13"/>
        <v>4232553863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3917557555</v>
      </c>
      <c r="C77" s="3">
        <v>5601318529</v>
      </c>
      <c r="D77" s="3">
        <v>5336065969</v>
      </c>
      <c r="E77" s="3">
        <v>5366642571</v>
      </c>
      <c r="F77" s="3">
        <v>5513246703</v>
      </c>
      <c r="G77" s="3">
        <v>5513246703</v>
      </c>
      <c r="H77" s="3">
        <v>5621395080</v>
      </c>
      <c r="I77" s="3">
        <v>5900740438</v>
      </c>
      <c r="J77" s="3">
        <v>6299502896</v>
      </c>
      <c r="K77" s="3">
        <v>6743739918</v>
      </c>
    </row>
    <row r="78" spans="1:11" ht="13.5" hidden="1">
      <c r="A78" s="1" t="s">
        <v>67</v>
      </c>
      <c r="B78" s="3">
        <v>2732863</v>
      </c>
      <c r="C78" s="3">
        <v>2227421</v>
      </c>
      <c r="D78" s="3">
        <v>-6728251</v>
      </c>
      <c r="E78" s="3">
        <v>1146368556</v>
      </c>
      <c r="F78" s="3">
        <v>1944948</v>
      </c>
      <c r="G78" s="3">
        <v>1944948</v>
      </c>
      <c r="H78" s="3">
        <v>-274555385</v>
      </c>
      <c r="I78" s="3">
        <v>1714785000</v>
      </c>
      <c r="J78" s="3">
        <v>1714785000</v>
      </c>
      <c r="K78" s="3">
        <v>1714785000</v>
      </c>
    </row>
    <row r="79" spans="1:11" ht="13.5" hidden="1">
      <c r="A79" s="1" t="s">
        <v>68</v>
      </c>
      <c r="B79" s="3">
        <v>1725020098</v>
      </c>
      <c r="C79" s="3">
        <v>1801890610</v>
      </c>
      <c r="D79" s="3">
        <v>-1242334278</v>
      </c>
      <c r="E79" s="3">
        <v>3550709817</v>
      </c>
      <c r="F79" s="3">
        <v>1897792506</v>
      </c>
      <c r="G79" s="3">
        <v>1897792506</v>
      </c>
      <c r="H79" s="3">
        <v>692860799</v>
      </c>
      <c r="I79" s="3">
        <v>251056185</v>
      </c>
      <c r="J79" s="3">
        <v>3736777607</v>
      </c>
      <c r="K79" s="3">
        <v>3862074280</v>
      </c>
    </row>
    <row r="80" spans="1:11" ht="13.5" hidden="1">
      <c r="A80" s="1" t="s">
        <v>69</v>
      </c>
      <c r="B80" s="3">
        <v>1177257968</v>
      </c>
      <c r="C80" s="3">
        <v>1467058346</v>
      </c>
      <c r="D80" s="3">
        <v>322096662</v>
      </c>
      <c r="E80" s="3">
        <v>2887398348</v>
      </c>
      <c r="F80" s="3">
        <v>3673903357</v>
      </c>
      <c r="G80" s="3">
        <v>3673903357</v>
      </c>
      <c r="H80" s="3">
        <v>382356803</v>
      </c>
      <c r="I80" s="3">
        <v>2569677849</v>
      </c>
      <c r="J80" s="3">
        <v>3307794377</v>
      </c>
      <c r="K80" s="3">
        <v>3225518945</v>
      </c>
    </row>
    <row r="81" spans="1:11" ht="13.5" hidden="1">
      <c r="A81" s="1" t="s">
        <v>70</v>
      </c>
      <c r="B81" s="3">
        <v>152830889</v>
      </c>
      <c r="C81" s="3">
        <v>130127944</v>
      </c>
      <c r="D81" s="3">
        <v>419639467</v>
      </c>
      <c r="E81" s="3">
        <v>0</v>
      </c>
      <c r="F81" s="3">
        <v>0</v>
      </c>
      <c r="G81" s="3">
        <v>0</v>
      </c>
      <c r="H81" s="3">
        <v>438981470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295545</v>
      </c>
      <c r="C82" s="3">
        <v>275470</v>
      </c>
      <c r="D82" s="3">
        <v>128690545</v>
      </c>
      <c r="E82" s="3">
        <v>538141786</v>
      </c>
      <c r="F82" s="3">
        <v>282000</v>
      </c>
      <c r="G82" s="3">
        <v>282000</v>
      </c>
      <c r="H82" s="3">
        <v>-227434841</v>
      </c>
      <c r="I82" s="3">
        <v>275470</v>
      </c>
      <c r="J82" s="3">
        <v>275470</v>
      </c>
      <c r="K82" s="3">
        <v>275509</v>
      </c>
    </row>
    <row r="83" spans="1:11" ht="13.5" hidden="1">
      <c r="A83" s="1" t="s">
        <v>72</v>
      </c>
      <c r="B83" s="3">
        <v>3321840411</v>
      </c>
      <c r="C83" s="3">
        <v>3390683512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1089617311</v>
      </c>
      <c r="E84" s="3">
        <v>510707492</v>
      </c>
      <c r="F84" s="3">
        <v>510707492</v>
      </c>
      <c r="G84" s="3">
        <v>510707492</v>
      </c>
      <c r="H84" s="3">
        <v>370479935</v>
      </c>
      <c r="I84" s="3">
        <v>370480177</v>
      </c>
      <c r="J84" s="3">
        <v>370479738</v>
      </c>
      <c r="K84" s="3">
        <v>370479583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4047575327</v>
      </c>
      <c r="C5" s="6">
        <v>4042296730</v>
      </c>
      <c r="D5" s="23">
        <v>5200065020</v>
      </c>
      <c r="E5" s="24">
        <v>5615664764</v>
      </c>
      <c r="F5" s="6">
        <v>5632288291</v>
      </c>
      <c r="G5" s="25">
        <v>5632288291</v>
      </c>
      <c r="H5" s="26">
        <v>5395430740</v>
      </c>
      <c r="I5" s="24">
        <v>6140478219</v>
      </c>
      <c r="J5" s="6">
        <v>6662418864</v>
      </c>
      <c r="K5" s="25">
        <v>7328660751</v>
      </c>
    </row>
    <row r="6" spans="1:11" ht="12.75">
      <c r="A6" s="22" t="s">
        <v>19</v>
      </c>
      <c r="B6" s="6">
        <v>17059581611</v>
      </c>
      <c r="C6" s="6">
        <v>18682500439</v>
      </c>
      <c r="D6" s="23">
        <v>18403952607</v>
      </c>
      <c r="E6" s="24">
        <v>20786191071</v>
      </c>
      <c r="F6" s="6">
        <v>20922144523</v>
      </c>
      <c r="G6" s="25">
        <v>20922144523</v>
      </c>
      <c r="H6" s="26">
        <v>20586159248</v>
      </c>
      <c r="I6" s="24">
        <v>23728239444</v>
      </c>
      <c r="J6" s="6">
        <v>26855484465</v>
      </c>
      <c r="K6" s="25">
        <v>30398022590</v>
      </c>
    </row>
    <row r="7" spans="1:11" ht="12.75">
      <c r="A7" s="22" t="s">
        <v>20</v>
      </c>
      <c r="B7" s="6">
        <v>632624010</v>
      </c>
      <c r="C7" s="6">
        <v>637392535</v>
      </c>
      <c r="D7" s="23">
        <v>620078905</v>
      </c>
      <c r="E7" s="24">
        <v>422568056</v>
      </c>
      <c r="F7" s="6">
        <v>422568056</v>
      </c>
      <c r="G7" s="25">
        <v>422568056</v>
      </c>
      <c r="H7" s="26">
        <v>397694498</v>
      </c>
      <c r="I7" s="24">
        <v>438015030</v>
      </c>
      <c r="J7" s="6">
        <v>461653970</v>
      </c>
      <c r="K7" s="25">
        <v>486571047</v>
      </c>
    </row>
    <row r="8" spans="1:11" ht="12.75">
      <c r="A8" s="22" t="s">
        <v>21</v>
      </c>
      <c r="B8" s="6">
        <v>4464971852</v>
      </c>
      <c r="C8" s="6">
        <v>5047639773</v>
      </c>
      <c r="D8" s="23">
        <v>3732208176</v>
      </c>
      <c r="E8" s="24">
        <v>4279720086</v>
      </c>
      <c r="F8" s="6">
        <v>4621211827</v>
      </c>
      <c r="G8" s="25">
        <v>4621211827</v>
      </c>
      <c r="H8" s="26">
        <v>4010124792</v>
      </c>
      <c r="I8" s="24">
        <v>4196210572</v>
      </c>
      <c r="J8" s="6">
        <v>4594784560</v>
      </c>
      <c r="K8" s="25">
        <v>5107747072</v>
      </c>
    </row>
    <row r="9" spans="1:11" ht="12.75">
      <c r="A9" s="22" t="s">
        <v>22</v>
      </c>
      <c r="B9" s="6">
        <v>1296347833</v>
      </c>
      <c r="C9" s="6">
        <v>1332699717</v>
      </c>
      <c r="D9" s="23">
        <v>4573852467</v>
      </c>
      <c r="E9" s="24">
        <v>4213512784</v>
      </c>
      <c r="F9" s="6">
        <v>4628011150</v>
      </c>
      <c r="G9" s="25">
        <v>4628011150</v>
      </c>
      <c r="H9" s="26">
        <v>4058785226</v>
      </c>
      <c r="I9" s="24">
        <v>4304571787</v>
      </c>
      <c r="J9" s="6">
        <v>4595691674</v>
      </c>
      <c r="K9" s="25">
        <v>4951651844</v>
      </c>
    </row>
    <row r="10" spans="1:11" ht="20.25">
      <c r="A10" s="27" t="s">
        <v>83</v>
      </c>
      <c r="B10" s="28">
        <f>SUM(B5:B9)</f>
        <v>27501100633</v>
      </c>
      <c r="C10" s="29">
        <f aca="true" t="shared" si="0" ref="C10:K10">SUM(C5:C9)</f>
        <v>29742529194</v>
      </c>
      <c r="D10" s="30">
        <f t="shared" si="0"/>
        <v>32530157175</v>
      </c>
      <c r="E10" s="28">
        <f t="shared" si="0"/>
        <v>35317656761</v>
      </c>
      <c r="F10" s="29">
        <f t="shared" si="0"/>
        <v>36226223847</v>
      </c>
      <c r="G10" s="31">
        <f t="shared" si="0"/>
        <v>36226223847</v>
      </c>
      <c r="H10" s="32">
        <f t="shared" si="0"/>
        <v>34448194504</v>
      </c>
      <c r="I10" s="28">
        <f t="shared" si="0"/>
        <v>38807515052</v>
      </c>
      <c r="J10" s="29">
        <f t="shared" si="0"/>
        <v>43170033533</v>
      </c>
      <c r="K10" s="31">
        <f t="shared" si="0"/>
        <v>48272653304</v>
      </c>
    </row>
    <row r="11" spans="1:11" ht="12.75">
      <c r="A11" s="22" t="s">
        <v>23</v>
      </c>
      <c r="B11" s="6">
        <v>6338421150</v>
      </c>
      <c r="C11" s="6">
        <v>6172418344</v>
      </c>
      <c r="D11" s="23">
        <v>7417447209</v>
      </c>
      <c r="E11" s="24">
        <v>8708334031</v>
      </c>
      <c r="F11" s="6">
        <v>8656028416</v>
      </c>
      <c r="G11" s="25">
        <v>8656028416</v>
      </c>
      <c r="H11" s="26">
        <v>8451194759</v>
      </c>
      <c r="I11" s="24">
        <v>9628450297</v>
      </c>
      <c r="J11" s="6">
        <v>10406578464</v>
      </c>
      <c r="K11" s="25">
        <v>11280408357</v>
      </c>
    </row>
    <row r="12" spans="1:11" ht="12.75">
      <c r="A12" s="22" t="s">
        <v>24</v>
      </c>
      <c r="B12" s="6">
        <v>105696037</v>
      </c>
      <c r="C12" s="6">
        <v>119944484</v>
      </c>
      <c r="D12" s="23">
        <v>132699898</v>
      </c>
      <c r="E12" s="24">
        <v>151061797</v>
      </c>
      <c r="F12" s="6">
        <v>151061797</v>
      </c>
      <c r="G12" s="25">
        <v>151061797</v>
      </c>
      <c r="H12" s="26">
        <v>137935967</v>
      </c>
      <c r="I12" s="24">
        <v>139695066</v>
      </c>
      <c r="J12" s="6">
        <v>150870667</v>
      </c>
      <c r="K12" s="25">
        <v>162940314</v>
      </c>
    </row>
    <row r="13" spans="1:11" ht="12.75">
      <c r="A13" s="22" t="s">
        <v>84</v>
      </c>
      <c r="B13" s="6">
        <v>2144070708</v>
      </c>
      <c r="C13" s="6">
        <v>2115284714</v>
      </c>
      <c r="D13" s="23">
        <v>2478457635</v>
      </c>
      <c r="E13" s="24">
        <v>2385339278</v>
      </c>
      <c r="F13" s="6">
        <v>2285339278</v>
      </c>
      <c r="G13" s="25">
        <v>2285339278</v>
      </c>
      <c r="H13" s="26">
        <v>2490654353</v>
      </c>
      <c r="I13" s="24">
        <v>2202788615</v>
      </c>
      <c r="J13" s="6">
        <v>2321673616</v>
      </c>
      <c r="K13" s="25">
        <v>2448779962</v>
      </c>
    </row>
    <row r="14" spans="1:11" ht="12.75">
      <c r="A14" s="22" t="s">
        <v>25</v>
      </c>
      <c r="B14" s="6">
        <v>848639401</v>
      </c>
      <c r="C14" s="6">
        <v>901847023</v>
      </c>
      <c r="D14" s="23">
        <v>983369676</v>
      </c>
      <c r="E14" s="24">
        <v>992048311</v>
      </c>
      <c r="F14" s="6">
        <v>821438456</v>
      </c>
      <c r="G14" s="25">
        <v>821438456</v>
      </c>
      <c r="H14" s="26">
        <v>944050700</v>
      </c>
      <c r="I14" s="24">
        <v>1096076483</v>
      </c>
      <c r="J14" s="6">
        <v>1416020859</v>
      </c>
      <c r="K14" s="25">
        <v>1904748156</v>
      </c>
    </row>
    <row r="15" spans="1:11" ht="12.75">
      <c r="A15" s="22" t="s">
        <v>26</v>
      </c>
      <c r="B15" s="6">
        <v>13323007389</v>
      </c>
      <c r="C15" s="6">
        <v>14408224110</v>
      </c>
      <c r="D15" s="23">
        <v>14341920103</v>
      </c>
      <c r="E15" s="24">
        <v>15426095167</v>
      </c>
      <c r="F15" s="6">
        <v>15906795771</v>
      </c>
      <c r="G15" s="25">
        <v>15906795771</v>
      </c>
      <c r="H15" s="26">
        <v>15304800022</v>
      </c>
      <c r="I15" s="24">
        <v>17862556427</v>
      </c>
      <c r="J15" s="6">
        <v>20407024175</v>
      </c>
      <c r="K15" s="25">
        <v>23324139996</v>
      </c>
    </row>
    <row r="16" spans="1:11" ht="12.75">
      <c r="A16" s="22" t="s">
        <v>21</v>
      </c>
      <c r="B16" s="6">
        <v>1096477178</v>
      </c>
      <c r="C16" s="6">
        <v>1206629928</v>
      </c>
      <c r="D16" s="23">
        <v>972950805</v>
      </c>
      <c r="E16" s="24">
        <v>897026750</v>
      </c>
      <c r="F16" s="6">
        <v>1089026750</v>
      </c>
      <c r="G16" s="25">
        <v>1089026750</v>
      </c>
      <c r="H16" s="26">
        <v>1038317340</v>
      </c>
      <c r="I16" s="24">
        <v>675033151</v>
      </c>
      <c r="J16" s="6">
        <v>720437240</v>
      </c>
      <c r="K16" s="25">
        <v>650227771</v>
      </c>
    </row>
    <row r="17" spans="1:11" ht="12.75">
      <c r="A17" s="22" t="s">
        <v>27</v>
      </c>
      <c r="B17" s="6">
        <v>3820536066</v>
      </c>
      <c r="C17" s="6">
        <v>5426801341</v>
      </c>
      <c r="D17" s="23">
        <v>6548714331</v>
      </c>
      <c r="E17" s="24">
        <v>6696602379</v>
      </c>
      <c r="F17" s="6">
        <v>7255384331</v>
      </c>
      <c r="G17" s="25">
        <v>7255384331</v>
      </c>
      <c r="H17" s="26">
        <v>7491643461</v>
      </c>
      <c r="I17" s="24">
        <v>7201431172</v>
      </c>
      <c r="J17" s="6">
        <v>7737708609</v>
      </c>
      <c r="K17" s="25">
        <v>8488103728</v>
      </c>
    </row>
    <row r="18" spans="1:11" ht="12.75">
      <c r="A18" s="33" t="s">
        <v>28</v>
      </c>
      <c r="B18" s="34">
        <f>SUM(B11:B17)</f>
        <v>27676847929</v>
      </c>
      <c r="C18" s="35">
        <f aca="true" t="shared" si="1" ref="C18:K18">SUM(C11:C17)</f>
        <v>30351149944</v>
      </c>
      <c r="D18" s="36">
        <f t="shared" si="1"/>
        <v>32875559657</v>
      </c>
      <c r="E18" s="34">
        <f t="shared" si="1"/>
        <v>35256507713</v>
      </c>
      <c r="F18" s="35">
        <f t="shared" si="1"/>
        <v>36165074799</v>
      </c>
      <c r="G18" s="37">
        <f t="shared" si="1"/>
        <v>36165074799</v>
      </c>
      <c r="H18" s="38">
        <f t="shared" si="1"/>
        <v>35858596602</v>
      </c>
      <c r="I18" s="34">
        <f t="shared" si="1"/>
        <v>38806031211</v>
      </c>
      <c r="J18" s="35">
        <f t="shared" si="1"/>
        <v>43160313630</v>
      </c>
      <c r="K18" s="37">
        <f t="shared" si="1"/>
        <v>48259348284</v>
      </c>
    </row>
    <row r="19" spans="1:11" ht="12.75">
      <c r="A19" s="33" t="s">
        <v>29</v>
      </c>
      <c r="B19" s="39">
        <f>+B10-B18</f>
        <v>-175747296</v>
      </c>
      <c r="C19" s="40">
        <f aca="true" t="shared" si="2" ref="C19:K19">+C10-C18</f>
        <v>-608620750</v>
      </c>
      <c r="D19" s="41">
        <f t="shared" si="2"/>
        <v>-345402482</v>
      </c>
      <c r="E19" s="39">
        <f t="shared" si="2"/>
        <v>61149048</v>
      </c>
      <c r="F19" s="40">
        <f t="shared" si="2"/>
        <v>61149048</v>
      </c>
      <c r="G19" s="42">
        <f t="shared" si="2"/>
        <v>61149048</v>
      </c>
      <c r="H19" s="43">
        <f t="shared" si="2"/>
        <v>-1410402098</v>
      </c>
      <c r="I19" s="39">
        <f t="shared" si="2"/>
        <v>1483841</v>
      </c>
      <c r="J19" s="40">
        <f t="shared" si="2"/>
        <v>9719903</v>
      </c>
      <c r="K19" s="42">
        <f t="shared" si="2"/>
        <v>13305020</v>
      </c>
    </row>
    <row r="20" spans="1:11" ht="20.25">
      <c r="A20" s="44" t="s">
        <v>30</v>
      </c>
      <c r="B20" s="45">
        <v>2147158438</v>
      </c>
      <c r="C20" s="46">
        <v>1788456637</v>
      </c>
      <c r="D20" s="47">
        <v>2001282667</v>
      </c>
      <c r="E20" s="45">
        <v>2187668575</v>
      </c>
      <c r="F20" s="46">
        <v>2386344223</v>
      </c>
      <c r="G20" s="48">
        <v>2386344223</v>
      </c>
      <c r="H20" s="49">
        <v>2053380874</v>
      </c>
      <c r="I20" s="45">
        <v>2623420369</v>
      </c>
      <c r="J20" s="46">
        <v>2647673689</v>
      </c>
      <c r="K20" s="48">
        <v>2734849014</v>
      </c>
    </row>
    <row r="21" spans="1:11" ht="12.75">
      <c r="A21" s="22" t="s">
        <v>85</v>
      </c>
      <c r="B21" s="50">
        <v>0</v>
      </c>
      <c r="C21" s="51">
        <v>0</v>
      </c>
      <c r="D21" s="52">
        <v>1627200</v>
      </c>
      <c r="E21" s="50">
        <v>71500000</v>
      </c>
      <c r="F21" s="51">
        <v>71220000</v>
      </c>
      <c r="G21" s="53">
        <v>71220000</v>
      </c>
      <c r="H21" s="54">
        <v>81993059</v>
      </c>
      <c r="I21" s="50">
        <v>160040000</v>
      </c>
      <c r="J21" s="51">
        <v>181000000</v>
      </c>
      <c r="K21" s="53">
        <v>85000000</v>
      </c>
    </row>
    <row r="22" spans="1:11" ht="12.75">
      <c r="A22" s="55" t="s">
        <v>86</v>
      </c>
      <c r="B22" s="56">
        <f>SUM(B19:B21)</f>
        <v>1971411142</v>
      </c>
      <c r="C22" s="57">
        <f aca="true" t="shared" si="3" ref="C22:K22">SUM(C19:C21)</f>
        <v>1179835887</v>
      </c>
      <c r="D22" s="58">
        <f t="shared" si="3"/>
        <v>1657507385</v>
      </c>
      <c r="E22" s="56">
        <f t="shared" si="3"/>
        <v>2320317623</v>
      </c>
      <c r="F22" s="57">
        <f t="shared" si="3"/>
        <v>2518713271</v>
      </c>
      <c r="G22" s="59">
        <f t="shared" si="3"/>
        <v>2518713271</v>
      </c>
      <c r="H22" s="60">
        <f t="shared" si="3"/>
        <v>724971835</v>
      </c>
      <c r="I22" s="56">
        <f t="shared" si="3"/>
        <v>2784944210</v>
      </c>
      <c r="J22" s="57">
        <f t="shared" si="3"/>
        <v>2838393592</v>
      </c>
      <c r="K22" s="59">
        <f t="shared" si="3"/>
        <v>2833154034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1971411142</v>
      </c>
      <c r="C24" s="40">
        <f aca="true" t="shared" si="4" ref="C24:K24">SUM(C22:C23)</f>
        <v>1179835887</v>
      </c>
      <c r="D24" s="41">
        <f t="shared" si="4"/>
        <v>1657507385</v>
      </c>
      <c r="E24" s="39">
        <f t="shared" si="4"/>
        <v>2320317623</v>
      </c>
      <c r="F24" s="40">
        <f t="shared" si="4"/>
        <v>2518713271</v>
      </c>
      <c r="G24" s="42">
        <f t="shared" si="4"/>
        <v>2518713271</v>
      </c>
      <c r="H24" s="43">
        <f t="shared" si="4"/>
        <v>724971835</v>
      </c>
      <c r="I24" s="39">
        <f t="shared" si="4"/>
        <v>2784944210</v>
      </c>
      <c r="J24" s="40">
        <f t="shared" si="4"/>
        <v>2838393592</v>
      </c>
      <c r="K24" s="42">
        <f t="shared" si="4"/>
        <v>2833154034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4093865313</v>
      </c>
      <c r="C27" s="7">
        <v>4702034705</v>
      </c>
      <c r="D27" s="69">
        <v>5739628466</v>
      </c>
      <c r="E27" s="70">
        <v>6904212610</v>
      </c>
      <c r="F27" s="7">
        <v>6723101575</v>
      </c>
      <c r="G27" s="71">
        <v>6723101575</v>
      </c>
      <c r="H27" s="72">
        <v>6119669398</v>
      </c>
      <c r="I27" s="70">
        <v>7417206981</v>
      </c>
      <c r="J27" s="7">
        <v>7324874027</v>
      </c>
      <c r="K27" s="71">
        <v>7400855404</v>
      </c>
    </row>
    <row r="28" spans="1:11" ht="12.75">
      <c r="A28" s="73" t="s">
        <v>34</v>
      </c>
      <c r="B28" s="6">
        <v>2146263140</v>
      </c>
      <c r="C28" s="6">
        <v>1788456637</v>
      </c>
      <c r="D28" s="23">
        <v>2003877249</v>
      </c>
      <c r="E28" s="24">
        <v>2258968575</v>
      </c>
      <c r="F28" s="6">
        <v>2346344223</v>
      </c>
      <c r="G28" s="25">
        <v>2346344223</v>
      </c>
      <c r="H28" s="26">
        <v>2042093714</v>
      </c>
      <c r="I28" s="24">
        <v>2351509919</v>
      </c>
      <c r="J28" s="6">
        <v>2147473689</v>
      </c>
      <c r="K28" s="25">
        <v>2178237198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1300000132</v>
      </c>
      <c r="D30" s="23">
        <v>2873286170</v>
      </c>
      <c r="E30" s="24">
        <v>3519944096</v>
      </c>
      <c r="F30" s="6">
        <v>3193898203</v>
      </c>
      <c r="G30" s="25">
        <v>3193898203</v>
      </c>
      <c r="H30" s="26">
        <v>2968003781</v>
      </c>
      <c r="I30" s="24">
        <v>4014818178</v>
      </c>
      <c r="J30" s="6">
        <v>3981237340</v>
      </c>
      <c r="K30" s="25">
        <v>4141255858</v>
      </c>
    </row>
    <row r="31" spans="1:11" ht="12.75">
      <c r="A31" s="22" t="s">
        <v>36</v>
      </c>
      <c r="B31" s="6">
        <v>1947602178</v>
      </c>
      <c r="C31" s="6">
        <v>1613577933</v>
      </c>
      <c r="D31" s="23">
        <v>0</v>
      </c>
      <c r="E31" s="24">
        <v>975796050</v>
      </c>
      <c r="F31" s="6">
        <v>996035260</v>
      </c>
      <c r="G31" s="25">
        <v>996035260</v>
      </c>
      <c r="H31" s="26">
        <v>931509715</v>
      </c>
      <c r="I31" s="24">
        <v>1050878884</v>
      </c>
      <c r="J31" s="6">
        <v>1196162998</v>
      </c>
      <c r="K31" s="25">
        <v>1081362348</v>
      </c>
    </row>
    <row r="32" spans="1:11" ht="12.75">
      <c r="A32" s="33" t="s">
        <v>37</v>
      </c>
      <c r="B32" s="7">
        <f>SUM(B28:B31)</f>
        <v>4093865318</v>
      </c>
      <c r="C32" s="7">
        <f aca="true" t="shared" si="5" ref="C32:K32">SUM(C28:C31)</f>
        <v>4702034702</v>
      </c>
      <c r="D32" s="69">
        <f t="shared" si="5"/>
        <v>4877163419</v>
      </c>
      <c r="E32" s="70">
        <f t="shared" si="5"/>
        <v>6754708721</v>
      </c>
      <c r="F32" s="7">
        <f t="shared" si="5"/>
        <v>6536277686</v>
      </c>
      <c r="G32" s="71">
        <f t="shared" si="5"/>
        <v>6536277686</v>
      </c>
      <c r="H32" s="72">
        <f t="shared" si="5"/>
        <v>5941607210</v>
      </c>
      <c r="I32" s="70">
        <f t="shared" si="5"/>
        <v>7417206981</v>
      </c>
      <c r="J32" s="7">
        <f t="shared" si="5"/>
        <v>7324874027</v>
      </c>
      <c r="K32" s="71">
        <f t="shared" si="5"/>
        <v>7400855404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14992995202</v>
      </c>
      <c r="C35" s="6">
        <v>12283089680</v>
      </c>
      <c r="D35" s="23">
        <v>11433913003</v>
      </c>
      <c r="E35" s="24">
        <v>17393078055</v>
      </c>
      <c r="F35" s="6">
        <v>17393078055</v>
      </c>
      <c r="G35" s="25">
        <v>17393078055</v>
      </c>
      <c r="H35" s="26">
        <v>12749709144</v>
      </c>
      <c r="I35" s="24">
        <v>9809908856</v>
      </c>
      <c r="J35" s="6">
        <v>11480186609</v>
      </c>
      <c r="K35" s="25">
        <v>14124298871</v>
      </c>
    </row>
    <row r="36" spans="1:11" ht="12.75">
      <c r="A36" s="22" t="s">
        <v>40</v>
      </c>
      <c r="B36" s="6">
        <v>50650310279</v>
      </c>
      <c r="C36" s="6">
        <v>53416187556</v>
      </c>
      <c r="D36" s="23">
        <v>58301363324</v>
      </c>
      <c r="E36" s="24">
        <v>63642721424</v>
      </c>
      <c r="F36" s="6">
        <v>63461610389</v>
      </c>
      <c r="G36" s="25">
        <v>63461610389</v>
      </c>
      <c r="H36" s="26">
        <v>61510368050</v>
      </c>
      <c r="I36" s="24">
        <v>64072654130</v>
      </c>
      <c r="J36" s="6">
        <v>67160140239</v>
      </c>
      <c r="K36" s="25">
        <v>70496879172</v>
      </c>
    </row>
    <row r="37" spans="1:11" ht="12.75">
      <c r="A37" s="22" t="s">
        <v>41</v>
      </c>
      <c r="B37" s="6">
        <v>8718839065</v>
      </c>
      <c r="C37" s="6">
        <v>8296580287</v>
      </c>
      <c r="D37" s="23">
        <v>12131203552</v>
      </c>
      <c r="E37" s="24">
        <v>14613128170</v>
      </c>
      <c r="F37" s="6">
        <v>14613128170</v>
      </c>
      <c r="G37" s="25">
        <v>14613128170</v>
      </c>
      <c r="H37" s="26">
        <v>13227589572</v>
      </c>
      <c r="I37" s="24">
        <v>14775924377</v>
      </c>
      <c r="J37" s="6">
        <v>15765751996</v>
      </c>
      <c r="K37" s="25">
        <v>16898039506</v>
      </c>
    </row>
    <row r="38" spans="1:11" ht="12.75">
      <c r="A38" s="22" t="s">
        <v>42</v>
      </c>
      <c r="B38" s="6">
        <v>9155154464</v>
      </c>
      <c r="C38" s="6">
        <v>8254488917</v>
      </c>
      <c r="D38" s="23">
        <v>6605868133</v>
      </c>
      <c r="E38" s="24">
        <v>13637087165</v>
      </c>
      <c r="F38" s="6">
        <v>13637087165</v>
      </c>
      <c r="G38" s="25">
        <v>13637087165</v>
      </c>
      <c r="H38" s="26">
        <v>9133744096</v>
      </c>
      <c r="I38" s="24">
        <v>13501301860</v>
      </c>
      <c r="J38" s="6">
        <v>16819904979</v>
      </c>
      <c r="K38" s="25">
        <v>19851154238</v>
      </c>
    </row>
    <row r="39" spans="1:11" ht="12.75">
      <c r="A39" s="22" t="s">
        <v>43</v>
      </c>
      <c r="B39" s="6">
        <v>47769311952</v>
      </c>
      <c r="C39" s="6">
        <v>49148208032</v>
      </c>
      <c r="D39" s="23">
        <v>49382134869</v>
      </c>
      <c r="E39" s="24">
        <v>50525255104</v>
      </c>
      <c r="F39" s="6">
        <v>52604473109</v>
      </c>
      <c r="G39" s="25">
        <v>52604473109</v>
      </c>
      <c r="H39" s="26">
        <v>51985227654</v>
      </c>
      <c r="I39" s="24">
        <v>45605336749</v>
      </c>
      <c r="J39" s="6">
        <v>46054669873</v>
      </c>
      <c r="K39" s="25">
        <v>47871984299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5092413727</v>
      </c>
      <c r="C42" s="6">
        <v>2876192531</v>
      </c>
      <c r="D42" s="23">
        <v>-28919117503</v>
      </c>
      <c r="E42" s="24">
        <v>-31403508887</v>
      </c>
      <c r="F42" s="6">
        <v>-32362075973</v>
      </c>
      <c r="G42" s="25">
        <v>-32362075973</v>
      </c>
      <c r="H42" s="26">
        <v>-31300343883</v>
      </c>
      <c r="I42" s="24">
        <v>-35008289004</v>
      </c>
      <c r="J42" s="6">
        <v>-39085680169</v>
      </c>
      <c r="K42" s="25">
        <v>-43883759936</v>
      </c>
    </row>
    <row r="43" spans="1:11" ht="12.75">
      <c r="A43" s="22" t="s">
        <v>46</v>
      </c>
      <c r="B43" s="6">
        <v>-4524964705</v>
      </c>
      <c r="C43" s="6">
        <v>-5239076575</v>
      </c>
      <c r="D43" s="23">
        <v>-2179304493</v>
      </c>
      <c r="E43" s="24">
        <v>-713452333</v>
      </c>
      <c r="F43" s="6">
        <v>0</v>
      </c>
      <c r="G43" s="25">
        <v>0</v>
      </c>
      <c r="H43" s="26">
        <v>796770622</v>
      </c>
      <c r="I43" s="24">
        <v>-9461540</v>
      </c>
      <c r="J43" s="6">
        <v>-12141326</v>
      </c>
      <c r="K43" s="25">
        <v>-888116</v>
      </c>
    </row>
    <row r="44" spans="1:11" ht="12.75">
      <c r="A44" s="22" t="s">
        <v>47</v>
      </c>
      <c r="B44" s="6">
        <v>-82115486</v>
      </c>
      <c r="C44" s="6">
        <v>56644719</v>
      </c>
      <c r="D44" s="23">
        <v>812197538</v>
      </c>
      <c r="E44" s="24">
        <v>-88280229</v>
      </c>
      <c r="F44" s="6">
        <v>0</v>
      </c>
      <c r="G44" s="25">
        <v>0</v>
      </c>
      <c r="H44" s="26">
        <v>81598674</v>
      </c>
      <c r="I44" s="24">
        <v>-51206653</v>
      </c>
      <c r="J44" s="6">
        <v>9118624</v>
      </c>
      <c r="K44" s="25">
        <v>8255149</v>
      </c>
    </row>
    <row r="45" spans="1:11" ht="12.75">
      <c r="A45" s="33" t="s">
        <v>48</v>
      </c>
      <c r="B45" s="7">
        <v>8307062048</v>
      </c>
      <c r="C45" s="7">
        <v>6000822434</v>
      </c>
      <c r="D45" s="69">
        <v>-25867323206</v>
      </c>
      <c r="E45" s="70">
        <v>-18769215965</v>
      </c>
      <c r="F45" s="7">
        <v>-18926050489</v>
      </c>
      <c r="G45" s="71">
        <v>-18926050489</v>
      </c>
      <c r="H45" s="72">
        <v>-26765191948</v>
      </c>
      <c r="I45" s="70">
        <v>-29386576836</v>
      </c>
      <c r="J45" s="7">
        <v>-32516505106</v>
      </c>
      <c r="K45" s="71">
        <v>-34752118475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9558426975</v>
      </c>
      <c r="C48" s="6">
        <v>7579959056</v>
      </c>
      <c r="D48" s="23">
        <v>5833924607</v>
      </c>
      <c r="E48" s="24">
        <v>16511453237</v>
      </c>
      <c r="F48" s="6">
        <v>16511453237</v>
      </c>
      <c r="G48" s="25">
        <v>16511453237</v>
      </c>
      <c r="H48" s="26">
        <v>5622934167</v>
      </c>
      <c r="I48" s="24">
        <v>8870681341</v>
      </c>
      <c r="J48" s="6">
        <v>10721002659</v>
      </c>
      <c r="K48" s="25">
        <v>13501944707</v>
      </c>
    </row>
    <row r="49" spans="1:11" ht="12.75">
      <c r="A49" s="22" t="s">
        <v>51</v>
      </c>
      <c r="B49" s="6">
        <f>+B75</f>
        <v>1555211886.786561</v>
      </c>
      <c r="C49" s="6">
        <f aca="true" t="shared" si="6" ref="C49:K49">+C75</f>
        <v>1338945631.3095293</v>
      </c>
      <c r="D49" s="23">
        <f t="shared" si="6"/>
        <v>9463276566</v>
      </c>
      <c r="E49" s="24">
        <f t="shared" si="6"/>
        <v>11593735706</v>
      </c>
      <c r="F49" s="6">
        <f t="shared" si="6"/>
        <v>11593735706</v>
      </c>
      <c r="G49" s="25">
        <f t="shared" si="6"/>
        <v>11593735706</v>
      </c>
      <c r="H49" s="26">
        <f t="shared" si="6"/>
        <v>10774276136</v>
      </c>
      <c r="I49" s="24">
        <f t="shared" si="6"/>
        <v>12016899079</v>
      </c>
      <c r="J49" s="6">
        <f t="shared" si="6"/>
        <v>12728933228</v>
      </c>
      <c r="K49" s="25">
        <f t="shared" si="6"/>
        <v>13564076027</v>
      </c>
    </row>
    <row r="50" spans="1:11" ht="12.75">
      <c r="A50" s="33" t="s">
        <v>52</v>
      </c>
      <c r="B50" s="7">
        <f>+B48-B49</f>
        <v>8003215088.213439</v>
      </c>
      <c r="C50" s="7">
        <f aca="true" t="shared" si="7" ref="C50:K50">+C48-C49</f>
        <v>6241013424.690471</v>
      </c>
      <c r="D50" s="69">
        <f t="shared" si="7"/>
        <v>-3629351959</v>
      </c>
      <c r="E50" s="70">
        <f t="shared" si="7"/>
        <v>4917717531</v>
      </c>
      <c r="F50" s="7">
        <f t="shared" si="7"/>
        <v>4917717531</v>
      </c>
      <c r="G50" s="71">
        <f t="shared" si="7"/>
        <v>4917717531</v>
      </c>
      <c r="H50" s="72">
        <f t="shared" si="7"/>
        <v>-5151341969</v>
      </c>
      <c r="I50" s="70">
        <f t="shared" si="7"/>
        <v>-3146217738</v>
      </c>
      <c r="J50" s="7">
        <f t="shared" si="7"/>
        <v>-2007930569</v>
      </c>
      <c r="K50" s="71">
        <f t="shared" si="7"/>
        <v>-62131320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50227061961</v>
      </c>
      <c r="C53" s="6">
        <v>49854261060</v>
      </c>
      <c r="D53" s="23">
        <v>48396131484</v>
      </c>
      <c r="E53" s="24">
        <v>60745519731</v>
      </c>
      <c r="F53" s="6">
        <v>60564408696</v>
      </c>
      <c r="G53" s="25">
        <v>60564408696</v>
      </c>
      <c r="H53" s="26">
        <v>56034512199</v>
      </c>
      <c r="I53" s="24">
        <v>60163338493</v>
      </c>
      <c r="J53" s="6">
        <v>63238683276</v>
      </c>
      <c r="K53" s="25">
        <v>66574534093</v>
      </c>
    </row>
    <row r="54" spans="1:11" ht="12.75">
      <c r="A54" s="22" t="s">
        <v>55</v>
      </c>
      <c r="B54" s="6">
        <v>2144070708</v>
      </c>
      <c r="C54" s="6">
        <v>2115284714</v>
      </c>
      <c r="D54" s="23">
        <v>0</v>
      </c>
      <c r="E54" s="24">
        <v>2385339278</v>
      </c>
      <c r="F54" s="6">
        <v>2285339278</v>
      </c>
      <c r="G54" s="25">
        <v>2285339278</v>
      </c>
      <c r="H54" s="26">
        <v>2490654353</v>
      </c>
      <c r="I54" s="24">
        <v>2202788615</v>
      </c>
      <c r="J54" s="6">
        <v>2321673616</v>
      </c>
      <c r="K54" s="25">
        <v>2448779962</v>
      </c>
    </row>
    <row r="55" spans="1:11" ht="12.75">
      <c r="A55" s="22" t="s">
        <v>56</v>
      </c>
      <c r="B55" s="6">
        <v>1928851118</v>
      </c>
      <c r="C55" s="6">
        <v>2247810931</v>
      </c>
      <c r="D55" s="23">
        <v>4333087744</v>
      </c>
      <c r="E55" s="24">
        <v>6062271971</v>
      </c>
      <c r="F55" s="6">
        <v>5816463086</v>
      </c>
      <c r="G55" s="25">
        <v>5816463086</v>
      </c>
      <c r="H55" s="26">
        <v>5267403697</v>
      </c>
      <c r="I55" s="24">
        <v>6482591097</v>
      </c>
      <c r="J55" s="6">
        <v>6395584029</v>
      </c>
      <c r="K55" s="25">
        <v>6486051696</v>
      </c>
    </row>
    <row r="56" spans="1:11" ht="12.75">
      <c r="A56" s="22" t="s">
        <v>57</v>
      </c>
      <c r="B56" s="6">
        <v>1660851255</v>
      </c>
      <c r="C56" s="6">
        <v>2106148052</v>
      </c>
      <c r="D56" s="23">
        <v>2118570339</v>
      </c>
      <c r="E56" s="24">
        <v>2416166051</v>
      </c>
      <c r="F56" s="6">
        <v>2335342637</v>
      </c>
      <c r="G56" s="25">
        <v>2335342637</v>
      </c>
      <c r="H56" s="26">
        <v>2454416938</v>
      </c>
      <c r="I56" s="24">
        <v>3025548923</v>
      </c>
      <c r="J56" s="6">
        <v>3272772851</v>
      </c>
      <c r="K56" s="25">
        <v>3540807734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2067503790</v>
      </c>
      <c r="C59" s="6">
        <v>2589856058</v>
      </c>
      <c r="D59" s="23">
        <v>2725556515</v>
      </c>
      <c r="E59" s="24">
        <v>3190981177</v>
      </c>
      <c r="F59" s="6">
        <v>3680610802</v>
      </c>
      <c r="G59" s="25">
        <v>3680610802</v>
      </c>
      <c r="H59" s="26">
        <v>3359244446</v>
      </c>
      <c r="I59" s="24">
        <v>3577007864</v>
      </c>
      <c r="J59" s="6">
        <v>3959476130</v>
      </c>
      <c r="K59" s="25">
        <v>4449502507</v>
      </c>
    </row>
    <row r="60" spans="1:11" ht="12.75">
      <c r="A60" s="90" t="s">
        <v>60</v>
      </c>
      <c r="B60" s="6">
        <v>1714127301</v>
      </c>
      <c r="C60" s="6">
        <v>1078452927</v>
      </c>
      <c r="D60" s="23">
        <v>2150360530</v>
      </c>
      <c r="E60" s="24">
        <v>1905106330</v>
      </c>
      <c r="F60" s="6">
        <v>1959494748</v>
      </c>
      <c r="G60" s="25">
        <v>1959494748</v>
      </c>
      <c r="H60" s="26">
        <v>1727500350</v>
      </c>
      <c r="I60" s="24">
        <v>2137523863</v>
      </c>
      <c r="J60" s="6">
        <v>2401014428</v>
      </c>
      <c r="K60" s="25">
        <v>2713923035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11311</v>
      </c>
      <c r="C62" s="98">
        <v>11311</v>
      </c>
      <c r="D62" s="99">
        <v>11311</v>
      </c>
      <c r="E62" s="97">
        <v>11311</v>
      </c>
      <c r="F62" s="98">
        <v>11311</v>
      </c>
      <c r="G62" s="99">
        <v>11311</v>
      </c>
      <c r="H62" s="100">
        <v>11311</v>
      </c>
      <c r="I62" s="97">
        <v>11311</v>
      </c>
      <c r="J62" s="98">
        <v>11311</v>
      </c>
      <c r="K62" s="99">
        <v>11311</v>
      </c>
    </row>
    <row r="63" spans="1:11" ht="12.75">
      <c r="A63" s="96" t="s">
        <v>63</v>
      </c>
      <c r="B63" s="97">
        <v>35400</v>
      </c>
      <c r="C63" s="98">
        <v>35400</v>
      </c>
      <c r="D63" s="99">
        <v>35400</v>
      </c>
      <c r="E63" s="97">
        <v>35400</v>
      </c>
      <c r="F63" s="98">
        <v>35400</v>
      </c>
      <c r="G63" s="99">
        <v>35400</v>
      </c>
      <c r="H63" s="100">
        <v>35400</v>
      </c>
      <c r="I63" s="97">
        <v>35400</v>
      </c>
      <c r="J63" s="98">
        <v>35400</v>
      </c>
      <c r="K63" s="99">
        <v>35400</v>
      </c>
    </row>
    <row r="64" spans="1:11" ht="12.75">
      <c r="A64" s="96" t="s">
        <v>64</v>
      </c>
      <c r="B64" s="97">
        <v>27000</v>
      </c>
      <c r="C64" s="98">
        <v>27000</v>
      </c>
      <c r="D64" s="99">
        <v>27000</v>
      </c>
      <c r="E64" s="97">
        <v>10000</v>
      </c>
      <c r="F64" s="98">
        <v>10000</v>
      </c>
      <c r="G64" s="99">
        <v>10000</v>
      </c>
      <c r="H64" s="100">
        <v>10000</v>
      </c>
      <c r="I64" s="97">
        <v>5000</v>
      </c>
      <c r="J64" s="98">
        <v>5000</v>
      </c>
      <c r="K64" s="99">
        <v>5000</v>
      </c>
    </row>
    <row r="65" spans="1:11" ht="12.75">
      <c r="A65" s="96" t="s">
        <v>65</v>
      </c>
      <c r="B65" s="97">
        <v>164699</v>
      </c>
      <c r="C65" s="98">
        <v>164699</v>
      </c>
      <c r="D65" s="99">
        <v>164399</v>
      </c>
      <c r="E65" s="97">
        <v>164718</v>
      </c>
      <c r="F65" s="98">
        <v>164718</v>
      </c>
      <c r="G65" s="99">
        <v>164718</v>
      </c>
      <c r="H65" s="100">
        <v>164718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88</v>
      </c>
      <c r="B70" s="5">
        <f>IF(ISERROR(B71/B72),0,(B71/B72))</f>
        <v>0.9004579509523856</v>
      </c>
      <c r="C70" s="5">
        <f aca="true" t="shared" si="8" ref="C70:K70">IF(ISERROR(C71/C72),0,(C71/C72))</f>
        <v>0.9194242785874579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89</v>
      </c>
      <c r="B71" s="2">
        <f>+B83</f>
        <v>19760075566</v>
      </c>
      <c r="C71" s="2">
        <f aca="true" t="shared" si="9" ref="C71:K71">+C83</f>
        <v>21838903611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90</v>
      </c>
      <c r="B72" s="2">
        <f>+B77</f>
        <v>21944473415</v>
      </c>
      <c r="C72" s="2">
        <f aca="true" t="shared" si="10" ref="C72:K72">+C77</f>
        <v>23752802835</v>
      </c>
      <c r="D72" s="2">
        <f t="shared" si="10"/>
        <v>27837998229</v>
      </c>
      <c r="E72" s="2">
        <f t="shared" si="10"/>
        <v>30091770839</v>
      </c>
      <c r="F72" s="2">
        <f t="shared" si="10"/>
        <v>30658846184</v>
      </c>
      <c r="G72" s="2">
        <f t="shared" si="10"/>
        <v>30658846184</v>
      </c>
      <c r="H72" s="2">
        <f t="shared" si="10"/>
        <v>29553665136</v>
      </c>
      <c r="I72" s="2">
        <f t="shared" si="10"/>
        <v>33612379375</v>
      </c>
      <c r="J72" s="2">
        <f t="shared" si="10"/>
        <v>37522595455</v>
      </c>
      <c r="K72" s="2">
        <f t="shared" si="10"/>
        <v>42055317537</v>
      </c>
    </row>
    <row r="73" spans="1:11" ht="12.75" hidden="1">
      <c r="A73" s="2" t="s">
        <v>91</v>
      </c>
      <c r="B73" s="2">
        <f>+B74</f>
        <v>457156999.99999976</v>
      </c>
      <c r="C73" s="2">
        <f aca="true" t="shared" si="11" ref="C73:K73">+(C78+C80+C81+C82)-(B78+B80+B81+B82)</f>
        <v>-542158669</v>
      </c>
      <c r="D73" s="2">
        <f t="shared" si="11"/>
        <v>1126175282</v>
      </c>
      <c r="E73" s="2">
        <f t="shared" si="11"/>
        <v>-3201384781</v>
      </c>
      <c r="F73" s="2">
        <f>+(F78+F80+F81+F82)-(D78+D80+D81+D82)</f>
        <v>-3201384781</v>
      </c>
      <c r="G73" s="2">
        <f>+(G78+G80+G81+G82)-(D78+D80+D81+D82)</f>
        <v>-3201384781</v>
      </c>
      <c r="H73" s="2">
        <f>+(H78+H80+H81+H82)-(D78+D80+D81+D82)</f>
        <v>1156578690</v>
      </c>
      <c r="I73" s="2">
        <f>+(I78+I80+I81+I82)-(E78+E80+E81+E82)</f>
        <v>67064237</v>
      </c>
      <c r="J73" s="2">
        <f t="shared" si="11"/>
        <v>-182344027</v>
      </c>
      <c r="K73" s="2">
        <f t="shared" si="11"/>
        <v>-152560169</v>
      </c>
    </row>
    <row r="74" spans="1:11" ht="12.75" hidden="1">
      <c r="A74" s="2" t="s">
        <v>92</v>
      </c>
      <c r="B74" s="2">
        <f>+TREND(C74:E74)</f>
        <v>457156999.99999976</v>
      </c>
      <c r="C74" s="2">
        <f>+C73</f>
        <v>-542158669</v>
      </c>
      <c r="D74" s="2">
        <f aca="true" t="shared" si="12" ref="D74:K74">+D73</f>
        <v>1126175282</v>
      </c>
      <c r="E74" s="2">
        <f t="shared" si="12"/>
        <v>-3201384781</v>
      </c>
      <c r="F74" s="2">
        <f t="shared" si="12"/>
        <v>-3201384781</v>
      </c>
      <c r="G74" s="2">
        <f t="shared" si="12"/>
        <v>-3201384781</v>
      </c>
      <c r="H74" s="2">
        <f t="shared" si="12"/>
        <v>1156578690</v>
      </c>
      <c r="I74" s="2">
        <f t="shared" si="12"/>
        <v>67064237</v>
      </c>
      <c r="J74" s="2">
        <f t="shared" si="12"/>
        <v>-182344027</v>
      </c>
      <c r="K74" s="2">
        <f t="shared" si="12"/>
        <v>-152560169</v>
      </c>
    </row>
    <row r="75" spans="1:11" ht="12.75" hidden="1">
      <c r="A75" s="2" t="s">
        <v>93</v>
      </c>
      <c r="B75" s="2">
        <f>+B84-(((B80+B81+B78)*B70)-B79)</f>
        <v>1555211886.786561</v>
      </c>
      <c r="C75" s="2">
        <f aca="true" t="shared" si="13" ref="C75:K75">+C84-(((C80+C81+C78)*C70)-C79)</f>
        <v>1338945631.3095293</v>
      </c>
      <c r="D75" s="2">
        <f t="shared" si="13"/>
        <v>9463276566</v>
      </c>
      <c r="E75" s="2">
        <f t="shared" si="13"/>
        <v>11593735706</v>
      </c>
      <c r="F75" s="2">
        <f t="shared" si="13"/>
        <v>11593735706</v>
      </c>
      <c r="G75" s="2">
        <f t="shared" si="13"/>
        <v>11593735706</v>
      </c>
      <c r="H75" s="2">
        <f t="shared" si="13"/>
        <v>10774276136</v>
      </c>
      <c r="I75" s="2">
        <f t="shared" si="13"/>
        <v>12016899079</v>
      </c>
      <c r="J75" s="2">
        <f t="shared" si="13"/>
        <v>12728933228</v>
      </c>
      <c r="K75" s="2">
        <f t="shared" si="13"/>
        <v>13564076027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21944473415</v>
      </c>
      <c r="C77" s="3">
        <v>23752802835</v>
      </c>
      <c r="D77" s="3">
        <v>27837998229</v>
      </c>
      <c r="E77" s="3">
        <v>30091770839</v>
      </c>
      <c r="F77" s="3">
        <v>30658846184</v>
      </c>
      <c r="G77" s="3">
        <v>30658846184</v>
      </c>
      <c r="H77" s="3">
        <v>29553665136</v>
      </c>
      <c r="I77" s="3">
        <v>33612379375</v>
      </c>
      <c r="J77" s="3">
        <v>37522595455</v>
      </c>
      <c r="K77" s="3">
        <v>42055317537</v>
      </c>
    </row>
    <row r="78" spans="1:11" ht="13.5" hidden="1">
      <c r="A78" s="1" t="s">
        <v>67</v>
      </c>
      <c r="B78" s="3">
        <v>9395409</v>
      </c>
      <c r="C78" s="3">
        <v>6765032</v>
      </c>
      <c r="D78" s="3">
        <v>2097078</v>
      </c>
      <c r="E78" s="3">
        <v>32592969</v>
      </c>
      <c r="F78" s="3">
        <v>32592969</v>
      </c>
      <c r="G78" s="3">
        <v>32592969</v>
      </c>
      <c r="H78" s="3">
        <v>2108469</v>
      </c>
      <c r="I78" s="3">
        <v>32592969</v>
      </c>
      <c r="J78" s="3">
        <v>42723955</v>
      </c>
      <c r="K78" s="3">
        <v>41646165</v>
      </c>
    </row>
    <row r="79" spans="1:11" ht="13.5" hidden="1">
      <c r="A79" s="1" t="s">
        <v>68</v>
      </c>
      <c r="B79" s="3">
        <v>7114513500</v>
      </c>
      <c r="C79" s="3">
        <v>6516868859</v>
      </c>
      <c r="D79" s="3">
        <v>7845903754</v>
      </c>
      <c r="E79" s="3">
        <v>9577253592</v>
      </c>
      <c r="F79" s="3">
        <v>9577253592</v>
      </c>
      <c r="G79" s="3">
        <v>9577253592</v>
      </c>
      <c r="H79" s="3">
        <v>8757794022</v>
      </c>
      <c r="I79" s="3">
        <v>9694562079</v>
      </c>
      <c r="J79" s="3">
        <v>10322536228</v>
      </c>
      <c r="K79" s="3">
        <v>11065753027</v>
      </c>
    </row>
    <row r="80" spans="1:11" ht="13.5" hidden="1">
      <c r="A80" s="1" t="s">
        <v>69</v>
      </c>
      <c r="B80" s="3">
        <v>5256386810</v>
      </c>
      <c r="C80" s="3">
        <v>4703601650</v>
      </c>
      <c r="D80" s="3">
        <v>3908070794</v>
      </c>
      <c r="E80" s="3">
        <v>3502115246</v>
      </c>
      <c r="F80" s="3">
        <v>3502115246</v>
      </c>
      <c r="G80" s="3">
        <v>3502115246</v>
      </c>
      <c r="H80" s="3">
        <v>6382001516</v>
      </c>
      <c r="I80" s="3">
        <v>3494107938</v>
      </c>
      <c r="J80" s="3">
        <v>3284838642</v>
      </c>
      <c r="K80" s="3">
        <v>3111905037</v>
      </c>
    </row>
    <row r="81" spans="1:11" ht="13.5" hidden="1">
      <c r="A81" s="1" t="s">
        <v>70</v>
      </c>
      <c r="B81" s="3">
        <v>908078101</v>
      </c>
      <c r="C81" s="3">
        <v>921334969</v>
      </c>
      <c r="D81" s="3">
        <v>2841762994</v>
      </c>
      <c r="E81" s="3">
        <v>21783937</v>
      </c>
      <c r="F81" s="3">
        <v>21783937</v>
      </c>
      <c r="G81" s="3">
        <v>21783937</v>
      </c>
      <c r="H81" s="3">
        <v>1432830447</v>
      </c>
      <c r="I81" s="3">
        <v>96855482</v>
      </c>
      <c r="J81" s="3">
        <v>113649765</v>
      </c>
      <c r="K81" s="3">
        <v>135100991</v>
      </c>
    </row>
    <row r="82" spans="1:11" ht="13.5" hidden="1">
      <c r="A82" s="1" t="s">
        <v>71</v>
      </c>
      <c r="B82" s="3">
        <v>0</v>
      </c>
      <c r="C82" s="3">
        <v>0</v>
      </c>
      <c r="D82" s="3">
        <v>5946067</v>
      </c>
      <c r="E82" s="3">
        <v>0</v>
      </c>
      <c r="F82" s="3">
        <v>0</v>
      </c>
      <c r="G82" s="3">
        <v>0</v>
      </c>
      <c r="H82" s="3">
        <v>97515191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19760075566</v>
      </c>
      <c r="C83" s="3">
        <v>21838903611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1617372812</v>
      </c>
      <c r="E84" s="3">
        <v>2016482114</v>
      </c>
      <c r="F84" s="3">
        <v>2016482114</v>
      </c>
      <c r="G84" s="3">
        <v>2016482114</v>
      </c>
      <c r="H84" s="3">
        <v>2016482114</v>
      </c>
      <c r="I84" s="3">
        <v>2322337000</v>
      </c>
      <c r="J84" s="3">
        <v>2406397000</v>
      </c>
      <c r="K84" s="3">
        <v>2498323000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8138059000</v>
      </c>
      <c r="C5" s="6">
        <v>8007933356</v>
      </c>
      <c r="D5" s="23">
        <v>10000185008</v>
      </c>
      <c r="E5" s="24">
        <v>10098983004</v>
      </c>
      <c r="F5" s="6">
        <v>11002419000</v>
      </c>
      <c r="G5" s="25">
        <v>11002419000</v>
      </c>
      <c r="H5" s="26">
        <v>12376931557</v>
      </c>
      <c r="I5" s="24">
        <v>12292550028</v>
      </c>
      <c r="J5" s="6">
        <v>12956348000</v>
      </c>
      <c r="K5" s="25">
        <v>13630078000</v>
      </c>
    </row>
    <row r="6" spans="1:11" ht="12.75">
      <c r="A6" s="22" t="s">
        <v>19</v>
      </c>
      <c r="B6" s="6">
        <v>22868591000</v>
      </c>
      <c r="C6" s="6">
        <v>24197277383</v>
      </c>
      <c r="D6" s="23">
        <v>25575025677</v>
      </c>
      <c r="E6" s="24">
        <v>29904699054</v>
      </c>
      <c r="F6" s="6">
        <v>28883217475</v>
      </c>
      <c r="G6" s="25">
        <v>28883217475</v>
      </c>
      <c r="H6" s="26">
        <v>27491244198</v>
      </c>
      <c r="I6" s="24">
        <v>31199711998</v>
      </c>
      <c r="J6" s="6">
        <v>33903933998</v>
      </c>
      <c r="K6" s="25">
        <v>36151873997</v>
      </c>
    </row>
    <row r="7" spans="1:11" ht="12.75">
      <c r="A7" s="22" t="s">
        <v>20</v>
      </c>
      <c r="B7" s="6">
        <v>636949000</v>
      </c>
      <c r="C7" s="6">
        <v>395088138</v>
      </c>
      <c r="D7" s="23">
        <v>540768910</v>
      </c>
      <c r="E7" s="24">
        <v>297400004</v>
      </c>
      <c r="F7" s="6">
        <v>297400004</v>
      </c>
      <c r="G7" s="25">
        <v>297400004</v>
      </c>
      <c r="H7" s="26">
        <v>236080649</v>
      </c>
      <c r="I7" s="24">
        <v>305700000</v>
      </c>
      <c r="J7" s="6">
        <v>322200000</v>
      </c>
      <c r="K7" s="25">
        <v>338954000</v>
      </c>
    </row>
    <row r="8" spans="1:11" ht="12.75">
      <c r="A8" s="22" t="s">
        <v>21</v>
      </c>
      <c r="B8" s="6">
        <v>6186022000</v>
      </c>
      <c r="C8" s="6">
        <v>6835830623</v>
      </c>
      <c r="D8" s="23">
        <v>8268227765</v>
      </c>
      <c r="E8" s="24">
        <v>8240403007</v>
      </c>
      <c r="F8" s="6">
        <v>8125172007</v>
      </c>
      <c r="G8" s="25">
        <v>8125172007</v>
      </c>
      <c r="H8" s="26">
        <v>7786094696</v>
      </c>
      <c r="I8" s="24">
        <v>9037509995</v>
      </c>
      <c r="J8" s="6">
        <v>9995885000</v>
      </c>
      <c r="K8" s="25">
        <v>11034549000</v>
      </c>
    </row>
    <row r="9" spans="1:11" ht="12.75">
      <c r="A9" s="22" t="s">
        <v>22</v>
      </c>
      <c r="B9" s="6">
        <v>3263116000</v>
      </c>
      <c r="C9" s="6">
        <v>3119387387</v>
      </c>
      <c r="D9" s="23">
        <v>6148311962</v>
      </c>
      <c r="E9" s="24">
        <v>4041647722</v>
      </c>
      <c r="F9" s="6">
        <v>3936634501</v>
      </c>
      <c r="G9" s="25">
        <v>3936634501</v>
      </c>
      <c r="H9" s="26">
        <v>7388667988</v>
      </c>
      <c r="I9" s="24">
        <v>4649944768</v>
      </c>
      <c r="J9" s="6">
        <v>5101155003</v>
      </c>
      <c r="K9" s="25">
        <v>5473842003</v>
      </c>
    </row>
    <row r="10" spans="1:11" ht="20.25">
      <c r="A10" s="27" t="s">
        <v>83</v>
      </c>
      <c r="B10" s="28">
        <f>SUM(B5:B9)</f>
        <v>41092737000</v>
      </c>
      <c r="C10" s="29">
        <f aca="true" t="shared" si="0" ref="C10:K10">SUM(C5:C9)</f>
        <v>42555516887</v>
      </c>
      <c r="D10" s="30">
        <f t="shared" si="0"/>
        <v>50532519322</v>
      </c>
      <c r="E10" s="28">
        <f t="shared" si="0"/>
        <v>52583132791</v>
      </c>
      <c r="F10" s="29">
        <f t="shared" si="0"/>
        <v>52244842987</v>
      </c>
      <c r="G10" s="31">
        <f t="shared" si="0"/>
        <v>52244842987</v>
      </c>
      <c r="H10" s="32">
        <f t="shared" si="0"/>
        <v>55279019088</v>
      </c>
      <c r="I10" s="28">
        <f t="shared" si="0"/>
        <v>57485416789</v>
      </c>
      <c r="J10" s="29">
        <f t="shared" si="0"/>
        <v>62279522001</v>
      </c>
      <c r="K10" s="31">
        <f t="shared" si="0"/>
        <v>66629297000</v>
      </c>
    </row>
    <row r="11" spans="1:11" ht="12.75">
      <c r="A11" s="22" t="s">
        <v>23</v>
      </c>
      <c r="B11" s="6">
        <v>8999338000</v>
      </c>
      <c r="C11" s="6">
        <v>10255080967</v>
      </c>
      <c r="D11" s="23">
        <v>11631359622</v>
      </c>
      <c r="E11" s="24">
        <v>13290424954</v>
      </c>
      <c r="F11" s="6">
        <v>13158583753</v>
      </c>
      <c r="G11" s="25">
        <v>13158583753</v>
      </c>
      <c r="H11" s="26">
        <v>13091629115</v>
      </c>
      <c r="I11" s="24">
        <v>15085408087</v>
      </c>
      <c r="J11" s="6">
        <v>16348805980</v>
      </c>
      <c r="K11" s="25">
        <v>17446958968</v>
      </c>
    </row>
    <row r="12" spans="1:11" ht="12.75">
      <c r="A12" s="22" t="s">
        <v>24</v>
      </c>
      <c r="B12" s="6">
        <v>133887000</v>
      </c>
      <c r="C12" s="6">
        <v>139592578</v>
      </c>
      <c r="D12" s="23">
        <v>170203148</v>
      </c>
      <c r="E12" s="24">
        <v>170336028</v>
      </c>
      <c r="F12" s="6">
        <v>170336028</v>
      </c>
      <c r="G12" s="25">
        <v>170336028</v>
      </c>
      <c r="H12" s="26">
        <v>162088173</v>
      </c>
      <c r="I12" s="24">
        <v>181407984</v>
      </c>
      <c r="J12" s="6">
        <v>193562000</v>
      </c>
      <c r="K12" s="25">
        <v>205946000</v>
      </c>
    </row>
    <row r="13" spans="1:11" ht="12.75">
      <c r="A13" s="22" t="s">
        <v>84</v>
      </c>
      <c r="B13" s="6">
        <v>2812104000</v>
      </c>
      <c r="C13" s="6">
        <v>2998824142</v>
      </c>
      <c r="D13" s="23">
        <v>3148285512</v>
      </c>
      <c r="E13" s="24">
        <v>4063538006</v>
      </c>
      <c r="F13" s="6">
        <v>4012889214</v>
      </c>
      <c r="G13" s="25">
        <v>4012889214</v>
      </c>
      <c r="H13" s="26">
        <v>3212601867</v>
      </c>
      <c r="I13" s="24">
        <v>4289934441</v>
      </c>
      <c r="J13" s="6">
        <v>4529707230</v>
      </c>
      <c r="K13" s="25">
        <v>4976715119</v>
      </c>
    </row>
    <row r="14" spans="1:11" ht="12.75">
      <c r="A14" s="22" t="s">
        <v>25</v>
      </c>
      <c r="B14" s="6">
        <v>1880553000</v>
      </c>
      <c r="C14" s="6">
        <v>2421815000</v>
      </c>
      <c r="D14" s="23">
        <v>2917619426</v>
      </c>
      <c r="E14" s="24">
        <v>2317690004</v>
      </c>
      <c r="F14" s="6">
        <v>2413280723</v>
      </c>
      <c r="G14" s="25">
        <v>2413280723</v>
      </c>
      <c r="H14" s="26">
        <v>2267120360</v>
      </c>
      <c r="I14" s="24">
        <v>2807394996</v>
      </c>
      <c r="J14" s="6">
        <v>2956211000</v>
      </c>
      <c r="K14" s="25">
        <v>3108101000</v>
      </c>
    </row>
    <row r="15" spans="1:11" ht="12.75">
      <c r="A15" s="22" t="s">
        <v>26</v>
      </c>
      <c r="B15" s="6">
        <v>15029788000</v>
      </c>
      <c r="C15" s="6">
        <v>16878457311</v>
      </c>
      <c r="D15" s="23">
        <v>16719786925</v>
      </c>
      <c r="E15" s="24">
        <v>19041932181</v>
      </c>
      <c r="F15" s="6">
        <v>18976382735</v>
      </c>
      <c r="G15" s="25">
        <v>18976382735</v>
      </c>
      <c r="H15" s="26">
        <v>18346134277</v>
      </c>
      <c r="I15" s="24">
        <v>20637948530</v>
      </c>
      <c r="J15" s="6">
        <v>22220000981</v>
      </c>
      <c r="K15" s="25">
        <v>23371364494</v>
      </c>
    </row>
    <row r="16" spans="1:11" ht="12.75">
      <c r="A16" s="22" t="s">
        <v>21</v>
      </c>
      <c r="B16" s="6">
        <v>484417000</v>
      </c>
      <c r="C16" s="6">
        <v>500746908</v>
      </c>
      <c r="D16" s="23">
        <v>314961502</v>
      </c>
      <c r="E16" s="24">
        <v>342288007</v>
      </c>
      <c r="F16" s="6">
        <v>280931011</v>
      </c>
      <c r="G16" s="25">
        <v>280931011</v>
      </c>
      <c r="H16" s="26">
        <v>404869294</v>
      </c>
      <c r="I16" s="24">
        <v>447547996</v>
      </c>
      <c r="J16" s="6">
        <v>626148000</v>
      </c>
      <c r="K16" s="25">
        <v>658428000</v>
      </c>
    </row>
    <row r="17" spans="1:11" ht="12.75">
      <c r="A17" s="22" t="s">
        <v>27</v>
      </c>
      <c r="B17" s="6">
        <v>11116430000</v>
      </c>
      <c r="C17" s="6">
        <v>11143765482</v>
      </c>
      <c r="D17" s="23">
        <v>13325228361</v>
      </c>
      <c r="E17" s="24">
        <v>11871433681</v>
      </c>
      <c r="F17" s="6">
        <v>12104484605</v>
      </c>
      <c r="G17" s="25">
        <v>12104484605</v>
      </c>
      <c r="H17" s="26">
        <v>15132946743</v>
      </c>
      <c r="I17" s="24">
        <v>13290036730</v>
      </c>
      <c r="J17" s="6">
        <v>14480789184</v>
      </c>
      <c r="K17" s="25">
        <v>14577808868</v>
      </c>
    </row>
    <row r="18" spans="1:11" ht="12.75">
      <c r="A18" s="33" t="s">
        <v>28</v>
      </c>
      <c r="B18" s="34">
        <f>SUM(B11:B17)</f>
        <v>40456517000</v>
      </c>
      <c r="C18" s="35">
        <f aca="true" t="shared" si="1" ref="C18:K18">SUM(C11:C17)</f>
        <v>44338282388</v>
      </c>
      <c r="D18" s="36">
        <f t="shared" si="1"/>
        <v>48227444496</v>
      </c>
      <c r="E18" s="34">
        <f t="shared" si="1"/>
        <v>51097642861</v>
      </c>
      <c r="F18" s="35">
        <f t="shared" si="1"/>
        <v>51116888069</v>
      </c>
      <c r="G18" s="37">
        <f t="shared" si="1"/>
        <v>51116888069</v>
      </c>
      <c r="H18" s="38">
        <f t="shared" si="1"/>
        <v>52617389829</v>
      </c>
      <c r="I18" s="34">
        <f t="shared" si="1"/>
        <v>56739678764</v>
      </c>
      <c r="J18" s="35">
        <f t="shared" si="1"/>
        <v>61355224375</v>
      </c>
      <c r="K18" s="37">
        <f t="shared" si="1"/>
        <v>64345322449</v>
      </c>
    </row>
    <row r="19" spans="1:11" ht="12.75">
      <c r="A19" s="33" t="s">
        <v>29</v>
      </c>
      <c r="B19" s="39">
        <f>+B10-B18</f>
        <v>636220000</v>
      </c>
      <c r="C19" s="40">
        <f aca="true" t="shared" si="2" ref="C19:K19">+C10-C18</f>
        <v>-1782765501</v>
      </c>
      <c r="D19" s="41">
        <f t="shared" si="2"/>
        <v>2305074826</v>
      </c>
      <c r="E19" s="39">
        <f t="shared" si="2"/>
        <v>1485489930</v>
      </c>
      <c r="F19" s="40">
        <f t="shared" si="2"/>
        <v>1127954918</v>
      </c>
      <c r="G19" s="42">
        <f t="shared" si="2"/>
        <v>1127954918</v>
      </c>
      <c r="H19" s="43">
        <f t="shared" si="2"/>
        <v>2661629259</v>
      </c>
      <c r="I19" s="39">
        <f t="shared" si="2"/>
        <v>745738025</v>
      </c>
      <c r="J19" s="40">
        <f t="shared" si="2"/>
        <v>924297626</v>
      </c>
      <c r="K19" s="42">
        <f t="shared" si="2"/>
        <v>2283974551</v>
      </c>
    </row>
    <row r="20" spans="1:11" ht="20.25">
      <c r="A20" s="44" t="s">
        <v>30</v>
      </c>
      <c r="B20" s="45">
        <v>3134255000</v>
      </c>
      <c r="C20" s="46">
        <v>3046016332</v>
      </c>
      <c r="D20" s="47">
        <v>489027243</v>
      </c>
      <c r="E20" s="45">
        <v>2614215998</v>
      </c>
      <c r="F20" s="46">
        <v>2869223997</v>
      </c>
      <c r="G20" s="48">
        <v>2869223997</v>
      </c>
      <c r="H20" s="49">
        <v>2892082447</v>
      </c>
      <c r="I20" s="45">
        <v>2745480001</v>
      </c>
      <c r="J20" s="46">
        <v>2550594000</v>
      </c>
      <c r="K20" s="48">
        <v>2710698000</v>
      </c>
    </row>
    <row r="21" spans="1:11" ht="12.75">
      <c r="A21" s="22" t="s">
        <v>85</v>
      </c>
      <c r="B21" s="50">
        <v>0</v>
      </c>
      <c r="C21" s="51">
        <v>0</v>
      </c>
      <c r="D21" s="52">
        <v>2093733158</v>
      </c>
      <c r="E21" s="50">
        <v>463278000</v>
      </c>
      <c r="F21" s="51">
        <v>430378000</v>
      </c>
      <c r="G21" s="53">
        <v>430378000</v>
      </c>
      <c r="H21" s="54">
        <v>320188161</v>
      </c>
      <c r="I21" s="50">
        <v>442488000</v>
      </c>
      <c r="J21" s="51">
        <v>454217000</v>
      </c>
      <c r="K21" s="53">
        <v>464928000</v>
      </c>
    </row>
    <row r="22" spans="1:11" ht="12.75">
      <c r="A22" s="55" t="s">
        <v>86</v>
      </c>
      <c r="B22" s="56">
        <f>SUM(B19:B21)</f>
        <v>3770475000</v>
      </c>
      <c r="C22" s="57">
        <f aca="true" t="shared" si="3" ref="C22:K22">SUM(C19:C21)</f>
        <v>1263250831</v>
      </c>
      <c r="D22" s="58">
        <f t="shared" si="3"/>
        <v>4887835227</v>
      </c>
      <c r="E22" s="56">
        <f t="shared" si="3"/>
        <v>4562983928</v>
      </c>
      <c r="F22" s="57">
        <f t="shared" si="3"/>
        <v>4427556915</v>
      </c>
      <c r="G22" s="59">
        <f t="shared" si="3"/>
        <v>4427556915</v>
      </c>
      <c r="H22" s="60">
        <f t="shared" si="3"/>
        <v>5873899867</v>
      </c>
      <c r="I22" s="56">
        <f t="shared" si="3"/>
        <v>3933706026</v>
      </c>
      <c r="J22" s="57">
        <f t="shared" si="3"/>
        <v>3929108626</v>
      </c>
      <c r="K22" s="59">
        <f t="shared" si="3"/>
        <v>5459600551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3770475000</v>
      </c>
      <c r="C24" s="40">
        <f aca="true" t="shared" si="4" ref="C24:K24">SUM(C22:C23)</f>
        <v>1263250831</v>
      </c>
      <c r="D24" s="41">
        <f t="shared" si="4"/>
        <v>4887835227</v>
      </c>
      <c r="E24" s="39">
        <f t="shared" si="4"/>
        <v>4562983928</v>
      </c>
      <c r="F24" s="40">
        <f t="shared" si="4"/>
        <v>4427556915</v>
      </c>
      <c r="G24" s="42">
        <f t="shared" si="4"/>
        <v>4427556915</v>
      </c>
      <c r="H24" s="43">
        <f t="shared" si="4"/>
        <v>5873899867</v>
      </c>
      <c r="I24" s="39">
        <f t="shared" si="4"/>
        <v>3933706026</v>
      </c>
      <c r="J24" s="40">
        <f t="shared" si="4"/>
        <v>3929108626</v>
      </c>
      <c r="K24" s="42">
        <f t="shared" si="4"/>
        <v>5459600551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8867138001</v>
      </c>
      <c r="C27" s="7">
        <v>7672032000</v>
      </c>
      <c r="D27" s="69">
        <v>5096884907</v>
      </c>
      <c r="E27" s="70">
        <v>7810236009</v>
      </c>
      <c r="F27" s="7">
        <v>8064898016</v>
      </c>
      <c r="G27" s="71">
        <v>8064898016</v>
      </c>
      <c r="H27" s="72">
        <v>6382578831</v>
      </c>
      <c r="I27" s="70">
        <v>7754429658</v>
      </c>
      <c r="J27" s="7">
        <v>8180339687</v>
      </c>
      <c r="K27" s="71">
        <v>8410067297</v>
      </c>
    </row>
    <row r="28" spans="1:11" ht="12.75">
      <c r="A28" s="73" t="s">
        <v>34</v>
      </c>
      <c r="B28" s="6">
        <v>3134255000</v>
      </c>
      <c r="C28" s="6">
        <v>2628842000</v>
      </c>
      <c r="D28" s="23">
        <v>1761233075</v>
      </c>
      <c r="E28" s="24">
        <v>3077494388</v>
      </c>
      <c r="F28" s="6">
        <v>3078749006</v>
      </c>
      <c r="G28" s="25">
        <v>3078749006</v>
      </c>
      <c r="H28" s="26">
        <v>0</v>
      </c>
      <c r="I28" s="24">
        <v>2745479994</v>
      </c>
      <c r="J28" s="6">
        <v>2550594000</v>
      </c>
      <c r="K28" s="25">
        <v>2710698000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3292934000</v>
      </c>
      <c r="C30" s="6">
        <v>2005437000</v>
      </c>
      <c r="D30" s="23">
        <v>0</v>
      </c>
      <c r="E30" s="24">
        <v>2849725643</v>
      </c>
      <c r="F30" s="6">
        <v>2849725984</v>
      </c>
      <c r="G30" s="25">
        <v>2849725984</v>
      </c>
      <c r="H30" s="26">
        <v>0</v>
      </c>
      <c r="I30" s="24">
        <v>2988368992</v>
      </c>
      <c r="J30" s="6">
        <v>2761550000</v>
      </c>
      <c r="K30" s="25">
        <v>2675000000</v>
      </c>
    </row>
    <row r="31" spans="1:11" ht="12.75">
      <c r="A31" s="22" t="s">
        <v>36</v>
      </c>
      <c r="B31" s="6">
        <v>2439949001</v>
      </c>
      <c r="C31" s="6">
        <v>3037753000</v>
      </c>
      <c r="D31" s="23">
        <v>3292160371</v>
      </c>
      <c r="E31" s="24">
        <v>1883015978</v>
      </c>
      <c r="F31" s="6">
        <v>2136423026</v>
      </c>
      <c r="G31" s="25">
        <v>2136423026</v>
      </c>
      <c r="H31" s="26">
        <v>0</v>
      </c>
      <c r="I31" s="24">
        <v>2020580672</v>
      </c>
      <c r="J31" s="6">
        <v>2868195687</v>
      </c>
      <c r="K31" s="25">
        <v>3024369297</v>
      </c>
    </row>
    <row r="32" spans="1:11" ht="12.75">
      <c r="A32" s="33" t="s">
        <v>37</v>
      </c>
      <c r="B32" s="7">
        <f>SUM(B28:B31)</f>
        <v>8867138001</v>
      </c>
      <c r="C32" s="7">
        <f aca="true" t="shared" si="5" ref="C32:K32">SUM(C28:C31)</f>
        <v>7672032000</v>
      </c>
      <c r="D32" s="69">
        <f t="shared" si="5"/>
        <v>5053393446</v>
      </c>
      <c r="E32" s="70">
        <f t="shared" si="5"/>
        <v>7810236009</v>
      </c>
      <c r="F32" s="7">
        <f t="shared" si="5"/>
        <v>8064898016</v>
      </c>
      <c r="G32" s="71">
        <f t="shared" si="5"/>
        <v>8064898016</v>
      </c>
      <c r="H32" s="72">
        <f t="shared" si="5"/>
        <v>0</v>
      </c>
      <c r="I32" s="70">
        <f t="shared" si="5"/>
        <v>7754429658</v>
      </c>
      <c r="J32" s="7">
        <f t="shared" si="5"/>
        <v>8180339687</v>
      </c>
      <c r="K32" s="71">
        <f t="shared" si="5"/>
        <v>8410067297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12375720000</v>
      </c>
      <c r="C35" s="6">
        <v>12040767000</v>
      </c>
      <c r="D35" s="23">
        <v>45364798716</v>
      </c>
      <c r="E35" s="24">
        <v>16816826549</v>
      </c>
      <c r="F35" s="6">
        <v>0</v>
      </c>
      <c r="G35" s="25">
        <v>0</v>
      </c>
      <c r="H35" s="26">
        <v>17338863280</v>
      </c>
      <c r="I35" s="24">
        <v>16498953777</v>
      </c>
      <c r="J35" s="6">
        <v>16871778329</v>
      </c>
      <c r="K35" s="25">
        <v>21640611812</v>
      </c>
    </row>
    <row r="36" spans="1:11" ht="12.75">
      <c r="A36" s="22" t="s">
        <v>40</v>
      </c>
      <c r="B36" s="6">
        <v>68002059000</v>
      </c>
      <c r="C36" s="6">
        <v>70286591000</v>
      </c>
      <c r="D36" s="23">
        <v>58642239910</v>
      </c>
      <c r="E36" s="24">
        <v>79271737972</v>
      </c>
      <c r="F36" s="6">
        <v>8064898016</v>
      </c>
      <c r="G36" s="25">
        <v>8064898016</v>
      </c>
      <c r="H36" s="26">
        <v>3442900753</v>
      </c>
      <c r="I36" s="24">
        <v>81853770932</v>
      </c>
      <c r="J36" s="6">
        <v>86803030416</v>
      </c>
      <c r="K36" s="25">
        <v>89502928374</v>
      </c>
    </row>
    <row r="37" spans="1:11" ht="12.75">
      <c r="A37" s="22" t="s">
        <v>41</v>
      </c>
      <c r="B37" s="6">
        <v>14285756000</v>
      </c>
      <c r="C37" s="6">
        <v>17230871000</v>
      </c>
      <c r="D37" s="23">
        <v>26118312265</v>
      </c>
      <c r="E37" s="24">
        <v>15146534424</v>
      </c>
      <c r="F37" s="6">
        <v>0</v>
      </c>
      <c r="G37" s="25">
        <v>0</v>
      </c>
      <c r="H37" s="26">
        <v>2430509294</v>
      </c>
      <c r="I37" s="24">
        <v>16118367913</v>
      </c>
      <c r="J37" s="6">
        <v>15607117325</v>
      </c>
      <c r="K37" s="25">
        <v>17963870850</v>
      </c>
    </row>
    <row r="38" spans="1:11" ht="12.75">
      <c r="A38" s="22" t="s">
        <v>42</v>
      </c>
      <c r="B38" s="6">
        <v>24050246000</v>
      </c>
      <c r="C38" s="6">
        <v>23334228000</v>
      </c>
      <c r="D38" s="23">
        <v>32320087168</v>
      </c>
      <c r="E38" s="24">
        <v>29040893484</v>
      </c>
      <c r="F38" s="6">
        <v>0</v>
      </c>
      <c r="G38" s="25">
        <v>0</v>
      </c>
      <c r="H38" s="26">
        <v>7333146002</v>
      </c>
      <c r="I38" s="24">
        <v>29868326199</v>
      </c>
      <c r="J38" s="6">
        <v>31913965541</v>
      </c>
      <c r="K38" s="25">
        <v>31741677764</v>
      </c>
    </row>
    <row r="39" spans="1:11" ht="12.75">
      <c r="A39" s="22" t="s">
        <v>43</v>
      </c>
      <c r="B39" s="6">
        <v>42041777000</v>
      </c>
      <c r="C39" s="6">
        <v>41762259000</v>
      </c>
      <c r="D39" s="23">
        <v>40933794280</v>
      </c>
      <c r="E39" s="24">
        <v>47585461686</v>
      </c>
      <c r="F39" s="6">
        <v>3662234101</v>
      </c>
      <c r="G39" s="25">
        <v>3662234101</v>
      </c>
      <c r="H39" s="26">
        <v>5222811810</v>
      </c>
      <c r="I39" s="24">
        <v>48468055571</v>
      </c>
      <c r="J39" s="6">
        <v>52370253253</v>
      </c>
      <c r="K39" s="25">
        <v>56156105021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6308572000</v>
      </c>
      <c r="C42" s="6">
        <v>3574880000</v>
      </c>
      <c r="D42" s="23">
        <v>-40202787428</v>
      </c>
      <c r="E42" s="24">
        <v>-43671895474</v>
      </c>
      <c r="F42" s="6">
        <v>-43940217348</v>
      </c>
      <c r="G42" s="25">
        <v>-43940217348</v>
      </c>
      <c r="H42" s="26">
        <v>-44877157486</v>
      </c>
      <c r="I42" s="24">
        <v>7488446310</v>
      </c>
      <c r="J42" s="6">
        <v>7689704732</v>
      </c>
      <c r="K42" s="25">
        <v>9647118297</v>
      </c>
    </row>
    <row r="43" spans="1:11" ht="12.75">
      <c r="A43" s="22" t="s">
        <v>46</v>
      </c>
      <c r="B43" s="6">
        <v>-8928303000</v>
      </c>
      <c r="C43" s="6">
        <v>-6682869000</v>
      </c>
      <c r="D43" s="23">
        <v>-99021740</v>
      </c>
      <c r="E43" s="24">
        <v>-2972442574</v>
      </c>
      <c r="F43" s="6">
        <v>3071464314</v>
      </c>
      <c r="G43" s="25">
        <v>3071464314</v>
      </c>
      <c r="H43" s="26">
        <v>0</v>
      </c>
      <c r="I43" s="24">
        <v>-10123667316</v>
      </c>
      <c r="J43" s="6">
        <v>-8908896787</v>
      </c>
      <c r="K43" s="25">
        <v>-7096925361</v>
      </c>
    </row>
    <row r="44" spans="1:11" ht="12.75">
      <c r="A44" s="22" t="s">
        <v>47</v>
      </c>
      <c r="B44" s="6">
        <v>2109942000</v>
      </c>
      <c r="C44" s="6">
        <v>1834134000</v>
      </c>
      <c r="D44" s="23">
        <v>16078385</v>
      </c>
      <c r="E44" s="24">
        <v>-1212513956</v>
      </c>
      <c r="F44" s="6">
        <v>-46152384</v>
      </c>
      <c r="G44" s="25">
        <v>-46152384</v>
      </c>
      <c r="H44" s="26">
        <v>283677025</v>
      </c>
      <c r="I44" s="24">
        <v>1346736968</v>
      </c>
      <c r="J44" s="6">
        <v>1861452298</v>
      </c>
      <c r="K44" s="25">
        <v>-361087537</v>
      </c>
    </row>
    <row r="45" spans="1:11" ht="12.75">
      <c r="A45" s="33" t="s">
        <v>48</v>
      </c>
      <c r="B45" s="7">
        <v>4369765000</v>
      </c>
      <c r="C45" s="7">
        <v>3095910000</v>
      </c>
      <c r="D45" s="69">
        <v>-37033871887</v>
      </c>
      <c r="E45" s="70">
        <v>-40817805892</v>
      </c>
      <c r="F45" s="7">
        <v>-40914905418</v>
      </c>
      <c r="G45" s="71">
        <v>-40914905418</v>
      </c>
      <c r="H45" s="72">
        <v>-45837016050</v>
      </c>
      <c r="I45" s="70">
        <v>-46090272914</v>
      </c>
      <c r="J45" s="7">
        <v>-46152216385</v>
      </c>
      <c r="K45" s="71">
        <v>-47888966384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8208809000</v>
      </c>
      <c r="C48" s="6">
        <v>5364812000</v>
      </c>
      <c r="D48" s="23">
        <v>3241208018</v>
      </c>
      <c r="E48" s="24">
        <v>10064889799</v>
      </c>
      <c r="F48" s="6">
        <v>0</v>
      </c>
      <c r="G48" s="25">
        <v>0</v>
      </c>
      <c r="H48" s="26">
        <v>2426952454</v>
      </c>
      <c r="I48" s="24">
        <v>8734807129</v>
      </c>
      <c r="J48" s="6">
        <v>10886645605</v>
      </c>
      <c r="K48" s="25">
        <v>12279795262</v>
      </c>
    </row>
    <row r="49" spans="1:11" ht="12.75">
      <c r="A49" s="22" t="s">
        <v>51</v>
      </c>
      <c r="B49" s="6">
        <f>+B75</f>
        <v>6619177044.64002</v>
      </c>
      <c r="C49" s="6">
        <f aca="true" t="shared" si="6" ref="C49:K49">+C75</f>
        <v>6156988871.453265</v>
      </c>
      <c r="D49" s="23">
        <f t="shared" si="6"/>
        <v>27206342761</v>
      </c>
      <c r="E49" s="24">
        <f t="shared" si="6"/>
        <v>17236891915</v>
      </c>
      <c r="F49" s="6">
        <f t="shared" si="6"/>
        <v>2774738039</v>
      </c>
      <c r="G49" s="25">
        <f t="shared" si="6"/>
        <v>2774738039</v>
      </c>
      <c r="H49" s="26">
        <f t="shared" si="6"/>
        <v>5455588389</v>
      </c>
      <c r="I49" s="24">
        <f t="shared" si="6"/>
        <v>8352492404.8025</v>
      </c>
      <c r="J49" s="6">
        <f t="shared" si="6"/>
        <v>9542250407.57962</v>
      </c>
      <c r="K49" s="25">
        <f t="shared" si="6"/>
        <v>8512512936.717024</v>
      </c>
    </row>
    <row r="50" spans="1:11" ht="12.75">
      <c r="A50" s="33" t="s">
        <v>52</v>
      </c>
      <c r="B50" s="7">
        <f>+B48-B49</f>
        <v>1589631955.3599796</v>
      </c>
      <c r="C50" s="7">
        <f aca="true" t="shared" si="7" ref="C50:K50">+C48-C49</f>
        <v>-792176871.4532652</v>
      </c>
      <c r="D50" s="69">
        <f t="shared" si="7"/>
        <v>-23965134743</v>
      </c>
      <c r="E50" s="70">
        <f t="shared" si="7"/>
        <v>-7172002116</v>
      </c>
      <c r="F50" s="7">
        <f t="shared" si="7"/>
        <v>-2774738039</v>
      </c>
      <c r="G50" s="71">
        <f t="shared" si="7"/>
        <v>-2774738039</v>
      </c>
      <c r="H50" s="72">
        <f t="shared" si="7"/>
        <v>-3028635935</v>
      </c>
      <c r="I50" s="70">
        <f t="shared" si="7"/>
        <v>382314724.1975002</v>
      </c>
      <c r="J50" s="7">
        <f t="shared" si="7"/>
        <v>1344395197.4203796</v>
      </c>
      <c r="K50" s="71">
        <f t="shared" si="7"/>
        <v>3767282325.282976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63121877997</v>
      </c>
      <c r="C53" s="6">
        <v>67207844002</v>
      </c>
      <c r="D53" s="23">
        <v>45897387831</v>
      </c>
      <c r="E53" s="24">
        <v>74642004713</v>
      </c>
      <c r="F53" s="6">
        <v>7757023008</v>
      </c>
      <c r="G53" s="25">
        <v>7757023008</v>
      </c>
      <c r="H53" s="26">
        <v>3903620299</v>
      </c>
      <c r="I53" s="24">
        <v>77850097911</v>
      </c>
      <c r="J53" s="6">
        <v>81514151641</v>
      </c>
      <c r="K53" s="25">
        <v>84956153035</v>
      </c>
    </row>
    <row r="54" spans="1:11" ht="12.75">
      <c r="A54" s="22" t="s">
        <v>55</v>
      </c>
      <c r="B54" s="6">
        <v>2812104000</v>
      </c>
      <c r="C54" s="6">
        <v>2998824142</v>
      </c>
      <c r="D54" s="23">
        <v>0</v>
      </c>
      <c r="E54" s="24">
        <v>4063538006</v>
      </c>
      <c r="F54" s="6">
        <v>4012889214</v>
      </c>
      <c r="G54" s="25">
        <v>4012889214</v>
      </c>
      <c r="H54" s="26">
        <v>3212601867</v>
      </c>
      <c r="I54" s="24">
        <v>4289934441</v>
      </c>
      <c r="J54" s="6">
        <v>4529707230</v>
      </c>
      <c r="K54" s="25">
        <v>4976715119</v>
      </c>
    </row>
    <row r="55" spans="1:11" ht="12.75">
      <c r="A55" s="22" t="s">
        <v>56</v>
      </c>
      <c r="B55" s="6">
        <v>3958852000</v>
      </c>
      <c r="C55" s="6">
        <v>3509779961</v>
      </c>
      <c r="D55" s="23">
        <v>3598765677</v>
      </c>
      <c r="E55" s="24">
        <v>3712371538</v>
      </c>
      <c r="F55" s="6">
        <v>4305184980</v>
      </c>
      <c r="G55" s="25">
        <v>4305184980</v>
      </c>
      <c r="H55" s="26">
        <v>4354896713</v>
      </c>
      <c r="I55" s="24">
        <v>3840257214</v>
      </c>
      <c r="J55" s="6">
        <v>3754240687</v>
      </c>
      <c r="K55" s="25">
        <v>4110574419</v>
      </c>
    </row>
    <row r="56" spans="1:11" ht="12.75">
      <c r="A56" s="22" t="s">
        <v>57</v>
      </c>
      <c r="B56" s="6">
        <v>1808235755</v>
      </c>
      <c r="C56" s="6">
        <v>3054427999</v>
      </c>
      <c r="D56" s="23">
        <v>928847179</v>
      </c>
      <c r="E56" s="24">
        <v>4322915895</v>
      </c>
      <c r="F56" s="6">
        <v>2104636380</v>
      </c>
      <c r="G56" s="25">
        <v>2104636380</v>
      </c>
      <c r="H56" s="26">
        <v>943798416</v>
      </c>
      <c r="I56" s="24">
        <v>3996719000</v>
      </c>
      <c r="J56" s="6">
        <v>4959802000</v>
      </c>
      <c r="K56" s="25">
        <v>5301652000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3585522000</v>
      </c>
      <c r="C59" s="6">
        <v>3773513093</v>
      </c>
      <c r="D59" s="23">
        <v>2845799000</v>
      </c>
      <c r="E59" s="24">
        <v>3101357000</v>
      </c>
      <c r="F59" s="6">
        <v>3101357000</v>
      </c>
      <c r="G59" s="25">
        <v>3101357000</v>
      </c>
      <c r="H59" s="26">
        <v>3101357000</v>
      </c>
      <c r="I59" s="24">
        <v>3141416000</v>
      </c>
      <c r="J59" s="6">
        <v>3216140000</v>
      </c>
      <c r="K59" s="25">
        <v>3247884017</v>
      </c>
    </row>
    <row r="60" spans="1:11" ht="12.75">
      <c r="A60" s="90" t="s">
        <v>60</v>
      </c>
      <c r="B60" s="6">
        <v>1369097000</v>
      </c>
      <c r="C60" s="6">
        <v>1478783000</v>
      </c>
      <c r="D60" s="23">
        <v>1609965068</v>
      </c>
      <c r="E60" s="24">
        <v>2014854000</v>
      </c>
      <c r="F60" s="6">
        <v>1996373000</v>
      </c>
      <c r="G60" s="25">
        <v>1996373000</v>
      </c>
      <c r="H60" s="26">
        <v>1996373000</v>
      </c>
      <c r="I60" s="24">
        <v>2285458000</v>
      </c>
      <c r="J60" s="6">
        <v>2315012000</v>
      </c>
      <c r="K60" s="25">
        <v>2436375000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5483</v>
      </c>
      <c r="C62" s="98">
        <v>31857</v>
      </c>
      <c r="D62" s="99">
        <v>29567</v>
      </c>
      <c r="E62" s="97">
        <v>23853</v>
      </c>
      <c r="F62" s="98">
        <v>23853</v>
      </c>
      <c r="G62" s="99">
        <v>23853</v>
      </c>
      <c r="H62" s="100">
        <v>23853</v>
      </c>
      <c r="I62" s="97">
        <v>12920</v>
      </c>
      <c r="J62" s="98">
        <v>0</v>
      </c>
      <c r="K62" s="99">
        <v>0</v>
      </c>
    </row>
    <row r="63" spans="1:11" ht="12.75">
      <c r="A63" s="96" t="s">
        <v>63</v>
      </c>
      <c r="B63" s="97">
        <v>22698</v>
      </c>
      <c r="C63" s="98">
        <v>8303</v>
      </c>
      <c r="D63" s="99">
        <v>7183</v>
      </c>
      <c r="E63" s="97">
        <v>5576</v>
      </c>
      <c r="F63" s="98">
        <v>5576</v>
      </c>
      <c r="G63" s="99">
        <v>5576</v>
      </c>
      <c r="H63" s="100">
        <v>5576</v>
      </c>
      <c r="I63" s="97">
        <v>3743</v>
      </c>
      <c r="J63" s="98">
        <v>1216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88</v>
      </c>
      <c r="B70" s="5">
        <f>IF(ISERROR(B71/B72),0,(B71/B72))</f>
        <v>0.8733266960664742</v>
      </c>
      <c r="C70" s="5">
        <f aca="true" t="shared" si="8" ref="C70:K70">IF(ISERROR(C71/C72),0,(C71/C72))</f>
        <v>0.8640121571835345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0.9089960993876077</v>
      </c>
      <c r="J70" s="5">
        <f t="shared" si="8"/>
        <v>0.9131824516272788</v>
      </c>
      <c r="K70" s="5">
        <f t="shared" si="8"/>
        <v>0.9262998874236504</v>
      </c>
    </row>
    <row r="71" spans="1:11" ht="12.75" hidden="1">
      <c r="A71" s="2" t="s">
        <v>89</v>
      </c>
      <c r="B71" s="2">
        <f>+B83</f>
        <v>29795686000</v>
      </c>
      <c r="C71" s="2">
        <f aca="true" t="shared" si="9" ref="C71:K71">+C83</f>
        <v>30336286000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43372204200</v>
      </c>
      <c r="J71" s="2">
        <f t="shared" si="9"/>
        <v>47071240530</v>
      </c>
      <c r="K71" s="2">
        <f t="shared" si="9"/>
        <v>50783149158</v>
      </c>
    </row>
    <row r="72" spans="1:11" ht="12.75" hidden="1">
      <c r="A72" s="2" t="s">
        <v>90</v>
      </c>
      <c r="B72" s="2">
        <f>+B77</f>
        <v>34117457000</v>
      </c>
      <c r="C72" s="2">
        <f aca="true" t="shared" si="10" ref="C72:K72">+C77</f>
        <v>35110948090</v>
      </c>
      <c r="D72" s="2">
        <f t="shared" si="10"/>
        <v>41479335743</v>
      </c>
      <c r="E72" s="2">
        <f t="shared" si="10"/>
        <v>43682492767</v>
      </c>
      <c r="F72" s="2">
        <f t="shared" si="10"/>
        <v>43459559716</v>
      </c>
      <c r="G72" s="2">
        <f t="shared" si="10"/>
        <v>43459559716</v>
      </c>
      <c r="H72" s="2">
        <f t="shared" si="10"/>
        <v>46284737112</v>
      </c>
      <c r="I72" s="2">
        <f t="shared" si="10"/>
        <v>47714400787</v>
      </c>
      <c r="J72" s="2">
        <f t="shared" si="10"/>
        <v>51546370001</v>
      </c>
      <c r="K72" s="2">
        <f t="shared" si="10"/>
        <v>54823658998</v>
      </c>
    </row>
    <row r="73" spans="1:11" ht="12.75" hidden="1">
      <c r="A73" s="2" t="s">
        <v>91</v>
      </c>
      <c r="B73" s="2">
        <f>+B74</f>
        <v>17177962298.166666</v>
      </c>
      <c r="C73" s="2">
        <f aca="true" t="shared" si="11" ref="C73:K73">+(C78+C80+C81+C82)-(B78+B80+B81+B82)</f>
        <v>935148000</v>
      </c>
      <c r="D73" s="2">
        <f t="shared" si="11"/>
        <v>33058435355</v>
      </c>
      <c r="E73" s="2">
        <f t="shared" si="11"/>
        <v>-32275163079</v>
      </c>
      <c r="F73" s="2">
        <f>+(F78+F80+F81+F82)-(D78+D80+D81+D82)</f>
        <v>-41739438355</v>
      </c>
      <c r="G73" s="2">
        <f>+(G78+G80+G81+G82)-(D78+D80+D81+D82)</f>
        <v>-41739438355</v>
      </c>
      <c r="H73" s="2">
        <f>+(H78+H80+H81+H82)-(D78+D80+D81+D82)</f>
        <v>-26705030764</v>
      </c>
      <c r="I73" s="2">
        <f>+(I78+I80+I81+I82)-(E78+E80+E81+E82)</f>
        <v>847898554</v>
      </c>
      <c r="J73" s="2">
        <f t="shared" si="11"/>
        <v>-563975160</v>
      </c>
      <c r="K73" s="2">
        <f t="shared" si="11"/>
        <v>2561744671</v>
      </c>
    </row>
    <row r="74" spans="1:11" ht="12.75" hidden="1">
      <c r="A74" s="2" t="s">
        <v>92</v>
      </c>
      <c r="B74" s="2">
        <f>+TREND(C74:E74)</f>
        <v>17177962298.166666</v>
      </c>
      <c r="C74" s="2">
        <f>+C73</f>
        <v>935148000</v>
      </c>
      <c r="D74" s="2">
        <f aca="true" t="shared" si="12" ref="D74:K74">+D73</f>
        <v>33058435355</v>
      </c>
      <c r="E74" s="2">
        <f t="shared" si="12"/>
        <v>-32275163079</v>
      </c>
      <c r="F74" s="2">
        <f t="shared" si="12"/>
        <v>-41739438355</v>
      </c>
      <c r="G74" s="2">
        <f t="shared" si="12"/>
        <v>-41739438355</v>
      </c>
      <c r="H74" s="2">
        <f t="shared" si="12"/>
        <v>-26705030764</v>
      </c>
      <c r="I74" s="2">
        <f t="shared" si="12"/>
        <v>847898554</v>
      </c>
      <c r="J74" s="2">
        <f t="shared" si="12"/>
        <v>-563975160</v>
      </c>
      <c r="K74" s="2">
        <f t="shared" si="12"/>
        <v>2561744671</v>
      </c>
    </row>
    <row r="75" spans="1:11" ht="12.75" hidden="1">
      <c r="A75" s="2" t="s">
        <v>93</v>
      </c>
      <c r="B75" s="2">
        <f>+B84-(((B80+B81+B78)*B70)-B79)</f>
        <v>6619177044.64002</v>
      </c>
      <c r="C75" s="2">
        <f aca="true" t="shared" si="13" ref="C75:K75">+C84-(((C80+C81+C78)*C70)-C79)</f>
        <v>6156988871.453265</v>
      </c>
      <c r="D75" s="2">
        <f t="shared" si="13"/>
        <v>27206342761</v>
      </c>
      <c r="E75" s="2">
        <f t="shared" si="13"/>
        <v>17236891915</v>
      </c>
      <c r="F75" s="2">
        <f t="shared" si="13"/>
        <v>2774738039</v>
      </c>
      <c r="G75" s="2">
        <f t="shared" si="13"/>
        <v>2774738039</v>
      </c>
      <c r="H75" s="2">
        <f t="shared" si="13"/>
        <v>5455588389</v>
      </c>
      <c r="I75" s="2">
        <f t="shared" si="13"/>
        <v>8352492404.8025</v>
      </c>
      <c r="J75" s="2">
        <f t="shared" si="13"/>
        <v>9542250407.57962</v>
      </c>
      <c r="K75" s="2">
        <f t="shared" si="13"/>
        <v>8512512936.717024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34117457000</v>
      </c>
      <c r="C77" s="3">
        <v>35110948090</v>
      </c>
      <c r="D77" s="3">
        <v>41479335743</v>
      </c>
      <c r="E77" s="3">
        <v>43682492767</v>
      </c>
      <c r="F77" s="3">
        <v>43459559716</v>
      </c>
      <c r="G77" s="3">
        <v>43459559716</v>
      </c>
      <c r="H77" s="3">
        <v>46284737112</v>
      </c>
      <c r="I77" s="3">
        <v>47714400787</v>
      </c>
      <c r="J77" s="3">
        <v>51546370001</v>
      </c>
      <c r="K77" s="3">
        <v>54823658998</v>
      </c>
    </row>
    <row r="78" spans="1:11" ht="13.5" hidden="1">
      <c r="A78" s="1" t="s">
        <v>67</v>
      </c>
      <c r="B78" s="3">
        <v>58656000</v>
      </c>
      <c r="C78" s="3">
        <v>55768000</v>
      </c>
      <c r="D78" s="3">
        <v>0</v>
      </c>
      <c r="E78" s="3">
        <v>45620627</v>
      </c>
      <c r="F78" s="3">
        <v>0</v>
      </c>
      <c r="G78" s="3">
        <v>0</v>
      </c>
      <c r="H78" s="3">
        <v>263412892</v>
      </c>
      <c r="I78" s="3">
        <v>76479889</v>
      </c>
      <c r="J78" s="3">
        <v>80609803</v>
      </c>
      <c r="K78" s="3">
        <v>84801513</v>
      </c>
    </row>
    <row r="79" spans="1:11" ht="13.5" hidden="1">
      <c r="A79" s="1" t="s">
        <v>68</v>
      </c>
      <c r="B79" s="3">
        <v>13383839000</v>
      </c>
      <c r="C79" s="3">
        <v>13657481000</v>
      </c>
      <c r="D79" s="3">
        <v>24917688761</v>
      </c>
      <c r="E79" s="3">
        <v>14162028228</v>
      </c>
      <c r="F79" s="3">
        <v>0</v>
      </c>
      <c r="G79" s="3">
        <v>0</v>
      </c>
      <c r="H79" s="3">
        <v>2680850350</v>
      </c>
      <c r="I79" s="3">
        <v>14060152050</v>
      </c>
      <c r="J79" s="3">
        <v>14346776182</v>
      </c>
      <c r="K79" s="3">
        <v>14522515072</v>
      </c>
    </row>
    <row r="80" spans="1:11" ht="13.5" hidden="1">
      <c r="A80" s="1" t="s">
        <v>69</v>
      </c>
      <c r="B80" s="3">
        <v>5330264000</v>
      </c>
      <c r="C80" s="3">
        <v>4483072000</v>
      </c>
      <c r="D80" s="3">
        <v>7235172209</v>
      </c>
      <c r="E80" s="3">
        <v>6570747396</v>
      </c>
      <c r="F80" s="3">
        <v>0</v>
      </c>
      <c r="G80" s="3">
        <v>0</v>
      </c>
      <c r="H80" s="3">
        <v>4867088849</v>
      </c>
      <c r="I80" s="3">
        <v>6394807128</v>
      </c>
      <c r="J80" s="3">
        <v>6673711167</v>
      </c>
      <c r="K80" s="3">
        <v>6960270250</v>
      </c>
    </row>
    <row r="81" spans="1:11" ht="13.5" hidden="1">
      <c r="A81" s="1" t="s">
        <v>70</v>
      </c>
      <c r="B81" s="3">
        <v>2356935000</v>
      </c>
      <c r="C81" s="3">
        <v>4142163000</v>
      </c>
      <c r="D81" s="3">
        <v>34251979331</v>
      </c>
      <c r="E81" s="3">
        <v>2847907248</v>
      </c>
      <c r="F81" s="3">
        <v>0</v>
      </c>
      <c r="G81" s="3">
        <v>0</v>
      </c>
      <c r="H81" s="3">
        <v>9493881221</v>
      </c>
      <c r="I81" s="3">
        <v>2990886813</v>
      </c>
      <c r="J81" s="3">
        <v>2993877700</v>
      </c>
      <c r="K81" s="3">
        <v>2996871578</v>
      </c>
    </row>
    <row r="82" spans="1:11" ht="13.5" hidden="1">
      <c r="A82" s="1" t="s">
        <v>71</v>
      </c>
      <c r="B82" s="3">
        <v>0</v>
      </c>
      <c r="C82" s="3">
        <v>0</v>
      </c>
      <c r="D82" s="3">
        <v>252286815</v>
      </c>
      <c r="E82" s="3">
        <v>5</v>
      </c>
      <c r="F82" s="3">
        <v>0</v>
      </c>
      <c r="G82" s="3">
        <v>0</v>
      </c>
      <c r="H82" s="3">
        <v>410024629</v>
      </c>
      <c r="I82" s="3">
        <v>850000000</v>
      </c>
      <c r="J82" s="3">
        <v>0</v>
      </c>
      <c r="K82" s="3">
        <v>2268000000</v>
      </c>
    </row>
    <row r="83" spans="1:11" ht="13.5" hidden="1">
      <c r="A83" s="1" t="s">
        <v>72</v>
      </c>
      <c r="B83" s="3">
        <v>29795686000</v>
      </c>
      <c r="C83" s="3">
        <v>30336286000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43372204200</v>
      </c>
      <c r="J83" s="3">
        <v>47071240530</v>
      </c>
      <c r="K83" s="3">
        <v>50783149158</v>
      </c>
    </row>
    <row r="84" spans="1:11" ht="13.5" hidden="1">
      <c r="A84" s="1" t="s">
        <v>73</v>
      </c>
      <c r="B84" s="3">
        <v>0</v>
      </c>
      <c r="C84" s="3">
        <v>0</v>
      </c>
      <c r="D84" s="3">
        <v>2288654000</v>
      </c>
      <c r="E84" s="3">
        <v>3074863687</v>
      </c>
      <c r="F84" s="3">
        <v>2774738039</v>
      </c>
      <c r="G84" s="3">
        <v>2774738039</v>
      </c>
      <c r="H84" s="3">
        <v>2774738039</v>
      </c>
      <c r="I84" s="3">
        <v>2893419458</v>
      </c>
      <c r="J84" s="3">
        <v>4097358186</v>
      </c>
      <c r="K84" s="3">
        <v>3291848851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5383818757</v>
      </c>
      <c r="C5" s="6">
        <v>5912583707</v>
      </c>
      <c r="D5" s="23">
        <v>6761720012</v>
      </c>
      <c r="E5" s="24">
        <v>6980635977</v>
      </c>
      <c r="F5" s="6">
        <v>7064916001</v>
      </c>
      <c r="G5" s="25">
        <v>7064916001</v>
      </c>
      <c r="H5" s="26">
        <v>6961071390</v>
      </c>
      <c r="I5" s="24">
        <v>8219104268</v>
      </c>
      <c r="J5" s="6">
        <v>8662935899</v>
      </c>
      <c r="K5" s="25">
        <v>9130734437</v>
      </c>
    </row>
    <row r="6" spans="1:11" ht="12.75">
      <c r="A6" s="22" t="s">
        <v>19</v>
      </c>
      <c r="B6" s="6">
        <v>14590325401</v>
      </c>
      <c r="C6" s="6">
        <v>16155671621</v>
      </c>
      <c r="D6" s="23">
        <v>16911688108</v>
      </c>
      <c r="E6" s="24">
        <v>18788559590</v>
      </c>
      <c r="F6" s="6">
        <v>18652470743</v>
      </c>
      <c r="G6" s="25">
        <v>18652470743</v>
      </c>
      <c r="H6" s="26">
        <v>17298119417</v>
      </c>
      <c r="I6" s="24">
        <v>25538828938</v>
      </c>
      <c r="J6" s="6">
        <v>27518601406</v>
      </c>
      <c r="K6" s="25">
        <v>29182849406</v>
      </c>
    </row>
    <row r="7" spans="1:11" ht="12.75">
      <c r="A7" s="22" t="s">
        <v>20</v>
      </c>
      <c r="B7" s="6">
        <v>57274372</v>
      </c>
      <c r="C7" s="6">
        <v>105877361</v>
      </c>
      <c r="D7" s="23">
        <v>210274693</v>
      </c>
      <c r="E7" s="24">
        <v>103863941</v>
      </c>
      <c r="F7" s="6">
        <v>177982585</v>
      </c>
      <c r="G7" s="25">
        <v>177982585</v>
      </c>
      <c r="H7" s="26">
        <v>334451327</v>
      </c>
      <c r="I7" s="24">
        <v>196887427</v>
      </c>
      <c r="J7" s="6">
        <v>207701318</v>
      </c>
      <c r="K7" s="25">
        <v>219100718</v>
      </c>
    </row>
    <row r="8" spans="1:11" ht="12.75">
      <c r="A8" s="22" t="s">
        <v>21</v>
      </c>
      <c r="B8" s="6">
        <v>3517105033</v>
      </c>
      <c r="C8" s="6">
        <v>3813144804</v>
      </c>
      <c r="D8" s="23">
        <v>3311753383</v>
      </c>
      <c r="E8" s="24">
        <v>3046103030</v>
      </c>
      <c r="F8" s="6">
        <v>0</v>
      </c>
      <c r="G8" s="25">
        <v>0</v>
      </c>
      <c r="H8" s="26">
        <v>3113727810</v>
      </c>
      <c r="I8" s="24">
        <v>3201305707</v>
      </c>
      <c r="J8" s="6">
        <v>3349155310</v>
      </c>
      <c r="K8" s="25">
        <v>3709969430</v>
      </c>
    </row>
    <row r="9" spans="1:11" ht="12.75">
      <c r="A9" s="22" t="s">
        <v>22</v>
      </c>
      <c r="B9" s="6">
        <v>2087363368</v>
      </c>
      <c r="C9" s="6">
        <v>2103341563</v>
      </c>
      <c r="D9" s="23">
        <v>3486785940</v>
      </c>
      <c r="E9" s="24">
        <v>3659460928</v>
      </c>
      <c r="F9" s="6">
        <v>2348349705</v>
      </c>
      <c r="G9" s="25">
        <v>2348349705</v>
      </c>
      <c r="H9" s="26">
        <v>3470943324</v>
      </c>
      <c r="I9" s="24">
        <v>3898884604</v>
      </c>
      <c r="J9" s="6">
        <v>4112326611</v>
      </c>
      <c r="K9" s="25">
        <v>4352682731</v>
      </c>
    </row>
    <row r="10" spans="1:11" ht="20.25">
      <c r="A10" s="27" t="s">
        <v>83</v>
      </c>
      <c r="B10" s="28">
        <f>SUM(B5:B9)</f>
        <v>25635886931</v>
      </c>
      <c r="C10" s="29">
        <f aca="true" t="shared" si="0" ref="C10:K10">SUM(C5:C9)</f>
        <v>28090619056</v>
      </c>
      <c r="D10" s="30">
        <f t="shared" si="0"/>
        <v>30682222136</v>
      </c>
      <c r="E10" s="28">
        <f t="shared" si="0"/>
        <v>32578623466</v>
      </c>
      <c r="F10" s="29">
        <f t="shared" si="0"/>
        <v>28243719034</v>
      </c>
      <c r="G10" s="31">
        <f t="shared" si="0"/>
        <v>28243719034</v>
      </c>
      <c r="H10" s="32">
        <f t="shared" si="0"/>
        <v>31178313268</v>
      </c>
      <c r="I10" s="28">
        <f t="shared" si="0"/>
        <v>41055010944</v>
      </c>
      <c r="J10" s="29">
        <f t="shared" si="0"/>
        <v>43850720544</v>
      </c>
      <c r="K10" s="31">
        <f t="shared" si="0"/>
        <v>46595336722</v>
      </c>
    </row>
    <row r="11" spans="1:11" ht="12.75">
      <c r="A11" s="22" t="s">
        <v>23</v>
      </c>
      <c r="B11" s="6">
        <v>7530004359</v>
      </c>
      <c r="C11" s="6">
        <v>8035152134</v>
      </c>
      <c r="D11" s="23">
        <v>8141500133</v>
      </c>
      <c r="E11" s="24">
        <v>9656836573</v>
      </c>
      <c r="F11" s="6">
        <v>9557258195</v>
      </c>
      <c r="G11" s="25">
        <v>9557258195</v>
      </c>
      <c r="H11" s="26">
        <v>8634358111</v>
      </c>
      <c r="I11" s="24">
        <v>10513510416</v>
      </c>
      <c r="J11" s="6">
        <v>11502161013</v>
      </c>
      <c r="K11" s="25">
        <v>12273028890</v>
      </c>
    </row>
    <row r="12" spans="1:11" ht="12.75">
      <c r="A12" s="22" t="s">
        <v>24</v>
      </c>
      <c r="B12" s="6">
        <v>112443327</v>
      </c>
      <c r="C12" s="6">
        <v>118003200</v>
      </c>
      <c r="D12" s="23">
        <v>123785928</v>
      </c>
      <c r="E12" s="24">
        <v>132797338</v>
      </c>
      <c r="F12" s="6">
        <v>136394480</v>
      </c>
      <c r="G12" s="25">
        <v>136394480</v>
      </c>
      <c r="H12" s="26">
        <v>126730712</v>
      </c>
      <c r="I12" s="24">
        <v>142093153</v>
      </c>
      <c r="J12" s="6">
        <v>151613393</v>
      </c>
      <c r="K12" s="25">
        <v>161771487</v>
      </c>
    </row>
    <row r="13" spans="1:11" ht="12.75">
      <c r="A13" s="22" t="s">
        <v>84</v>
      </c>
      <c r="B13" s="6">
        <v>1417534570</v>
      </c>
      <c r="C13" s="6">
        <v>1546230626</v>
      </c>
      <c r="D13" s="23">
        <v>3652741082</v>
      </c>
      <c r="E13" s="24">
        <v>1957156381</v>
      </c>
      <c r="F13" s="6">
        <v>1957258610</v>
      </c>
      <c r="G13" s="25">
        <v>1957258610</v>
      </c>
      <c r="H13" s="26">
        <v>932189999</v>
      </c>
      <c r="I13" s="24">
        <v>2132962657</v>
      </c>
      <c r="J13" s="6">
        <v>2220898527</v>
      </c>
      <c r="K13" s="25">
        <v>2343010256</v>
      </c>
    </row>
    <row r="14" spans="1:11" ht="12.75">
      <c r="A14" s="22" t="s">
        <v>25</v>
      </c>
      <c r="B14" s="6">
        <v>1137968465</v>
      </c>
      <c r="C14" s="6">
        <v>1298114536</v>
      </c>
      <c r="D14" s="23">
        <v>2841750473</v>
      </c>
      <c r="E14" s="24">
        <v>1371132353</v>
      </c>
      <c r="F14" s="6">
        <v>1387722305</v>
      </c>
      <c r="G14" s="25">
        <v>1387722305</v>
      </c>
      <c r="H14" s="26">
        <v>899919348</v>
      </c>
      <c r="I14" s="24">
        <v>1502320726</v>
      </c>
      <c r="J14" s="6">
        <v>1607483176</v>
      </c>
      <c r="K14" s="25">
        <v>1720006998</v>
      </c>
    </row>
    <row r="15" spans="1:11" ht="12.75">
      <c r="A15" s="22" t="s">
        <v>26</v>
      </c>
      <c r="B15" s="6">
        <v>8955567496</v>
      </c>
      <c r="C15" s="6">
        <v>9637265881</v>
      </c>
      <c r="D15" s="23">
        <v>10653608356</v>
      </c>
      <c r="E15" s="24">
        <v>11490580266</v>
      </c>
      <c r="F15" s="6">
        <v>11404396404</v>
      </c>
      <c r="G15" s="25">
        <v>11404396404</v>
      </c>
      <c r="H15" s="26">
        <v>10209861223</v>
      </c>
      <c r="I15" s="24">
        <v>12773541328</v>
      </c>
      <c r="J15" s="6">
        <v>13789627891</v>
      </c>
      <c r="K15" s="25">
        <v>14535810420</v>
      </c>
    </row>
    <row r="16" spans="1:11" ht="12.75">
      <c r="A16" s="22" t="s">
        <v>21</v>
      </c>
      <c r="B16" s="6">
        <v>23264514</v>
      </c>
      <c r="C16" s="6">
        <v>0</v>
      </c>
      <c r="D16" s="23">
        <v>211304745</v>
      </c>
      <c r="E16" s="24">
        <v>142939619</v>
      </c>
      <c r="F16" s="6">
        <v>57868144</v>
      </c>
      <c r="G16" s="25">
        <v>57868144</v>
      </c>
      <c r="H16" s="26">
        <v>139975392</v>
      </c>
      <c r="I16" s="24">
        <v>57340235</v>
      </c>
      <c r="J16" s="6">
        <v>60436610</v>
      </c>
      <c r="K16" s="25">
        <v>63700190</v>
      </c>
    </row>
    <row r="17" spans="1:11" ht="12.75">
      <c r="A17" s="22" t="s">
        <v>27</v>
      </c>
      <c r="B17" s="6">
        <v>7812869006</v>
      </c>
      <c r="C17" s="6">
        <v>6725784342</v>
      </c>
      <c r="D17" s="23">
        <v>7066886587</v>
      </c>
      <c r="E17" s="24">
        <v>7719308919</v>
      </c>
      <c r="F17" s="6">
        <v>8419157579</v>
      </c>
      <c r="G17" s="25">
        <v>8419157579</v>
      </c>
      <c r="H17" s="26">
        <v>7524351920</v>
      </c>
      <c r="I17" s="24">
        <v>8324470528</v>
      </c>
      <c r="J17" s="6">
        <v>8389921483</v>
      </c>
      <c r="K17" s="25">
        <v>8663496627</v>
      </c>
    </row>
    <row r="18" spans="1:11" ht="12.75">
      <c r="A18" s="33" t="s">
        <v>28</v>
      </c>
      <c r="B18" s="34">
        <f>SUM(B11:B17)</f>
        <v>26989651737</v>
      </c>
      <c r="C18" s="35">
        <f aca="true" t="shared" si="1" ref="C18:K18">SUM(C11:C17)</f>
        <v>27360550719</v>
      </c>
      <c r="D18" s="36">
        <f t="shared" si="1"/>
        <v>32691577304</v>
      </c>
      <c r="E18" s="34">
        <f t="shared" si="1"/>
        <v>32470751449</v>
      </c>
      <c r="F18" s="35">
        <f t="shared" si="1"/>
        <v>32920055717</v>
      </c>
      <c r="G18" s="37">
        <f t="shared" si="1"/>
        <v>32920055717</v>
      </c>
      <c r="H18" s="38">
        <f t="shared" si="1"/>
        <v>28467386705</v>
      </c>
      <c r="I18" s="34">
        <f t="shared" si="1"/>
        <v>35446239043</v>
      </c>
      <c r="J18" s="35">
        <f t="shared" si="1"/>
        <v>37722142093</v>
      </c>
      <c r="K18" s="37">
        <f t="shared" si="1"/>
        <v>39760824868</v>
      </c>
    </row>
    <row r="19" spans="1:11" ht="12.75">
      <c r="A19" s="33" t="s">
        <v>29</v>
      </c>
      <c r="B19" s="39">
        <f>+B10-B18</f>
        <v>-1353764806</v>
      </c>
      <c r="C19" s="40">
        <f aca="true" t="shared" si="2" ref="C19:K19">+C10-C18</f>
        <v>730068337</v>
      </c>
      <c r="D19" s="41">
        <f t="shared" si="2"/>
        <v>-2009355168</v>
      </c>
      <c r="E19" s="39">
        <f t="shared" si="2"/>
        <v>107872017</v>
      </c>
      <c r="F19" s="40">
        <f t="shared" si="2"/>
        <v>-4676336683</v>
      </c>
      <c r="G19" s="42">
        <f t="shared" si="2"/>
        <v>-4676336683</v>
      </c>
      <c r="H19" s="43">
        <f t="shared" si="2"/>
        <v>2710926563</v>
      </c>
      <c r="I19" s="39">
        <f t="shared" si="2"/>
        <v>5608771901</v>
      </c>
      <c r="J19" s="40">
        <f t="shared" si="2"/>
        <v>6128578451</v>
      </c>
      <c r="K19" s="42">
        <f t="shared" si="2"/>
        <v>6834511854</v>
      </c>
    </row>
    <row r="20" spans="1:11" ht="20.25">
      <c r="A20" s="44" t="s">
        <v>30</v>
      </c>
      <c r="B20" s="45">
        <v>2452210171</v>
      </c>
      <c r="C20" s="46">
        <v>2310451675</v>
      </c>
      <c r="D20" s="47">
        <v>1675627694</v>
      </c>
      <c r="E20" s="45">
        <v>2339532800</v>
      </c>
      <c r="F20" s="46">
        <v>1756633045</v>
      </c>
      <c r="G20" s="48">
        <v>1756633045</v>
      </c>
      <c r="H20" s="49">
        <v>734246812</v>
      </c>
      <c r="I20" s="45">
        <v>2203953010</v>
      </c>
      <c r="J20" s="46">
        <v>2288988690</v>
      </c>
      <c r="K20" s="48">
        <v>2418545270</v>
      </c>
    </row>
    <row r="21" spans="1:11" ht="12.75">
      <c r="A21" s="22" t="s">
        <v>85</v>
      </c>
      <c r="B21" s="50">
        <v>0</v>
      </c>
      <c r="C21" s="51">
        <v>0</v>
      </c>
      <c r="D21" s="52">
        <v>29333605</v>
      </c>
      <c r="E21" s="50">
        <v>8000000</v>
      </c>
      <c r="F21" s="51">
        <v>0</v>
      </c>
      <c r="G21" s="53">
        <v>0</v>
      </c>
      <c r="H21" s="54">
        <v>3500</v>
      </c>
      <c r="I21" s="50">
        <v>149676150</v>
      </c>
      <c r="J21" s="51">
        <v>269138363</v>
      </c>
      <c r="K21" s="53">
        <v>297010467</v>
      </c>
    </row>
    <row r="22" spans="1:11" ht="12.75">
      <c r="A22" s="55" t="s">
        <v>86</v>
      </c>
      <c r="B22" s="56">
        <f>SUM(B19:B21)</f>
        <v>1098445365</v>
      </c>
      <c r="C22" s="57">
        <f aca="true" t="shared" si="3" ref="C22:K22">SUM(C19:C21)</f>
        <v>3040520012</v>
      </c>
      <c r="D22" s="58">
        <f t="shared" si="3"/>
        <v>-304393869</v>
      </c>
      <c r="E22" s="56">
        <f t="shared" si="3"/>
        <v>2455404817</v>
      </c>
      <c r="F22" s="57">
        <f t="shared" si="3"/>
        <v>-2919703638</v>
      </c>
      <c r="G22" s="59">
        <f t="shared" si="3"/>
        <v>-2919703638</v>
      </c>
      <c r="H22" s="60">
        <f t="shared" si="3"/>
        <v>3445176875</v>
      </c>
      <c r="I22" s="56">
        <f t="shared" si="3"/>
        <v>7962401061</v>
      </c>
      <c r="J22" s="57">
        <f t="shared" si="3"/>
        <v>8686705504</v>
      </c>
      <c r="K22" s="59">
        <f t="shared" si="3"/>
        <v>9550067591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1098445365</v>
      </c>
      <c r="C24" s="40">
        <f aca="true" t="shared" si="4" ref="C24:K24">SUM(C22:C23)</f>
        <v>3040520012</v>
      </c>
      <c r="D24" s="41">
        <f t="shared" si="4"/>
        <v>-304393869</v>
      </c>
      <c r="E24" s="39">
        <f t="shared" si="4"/>
        <v>2455404817</v>
      </c>
      <c r="F24" s="40">
        <f t="shared" si="4"/>
        <v>-2919703638</v>
      </c>
      <c r="G24" s="42">
        <f t="shared" si="4"/>
        <v>-2919703638</v>
      </c>
      <c r="H24" s="43">
        <f t="shared" si="4"/>
        <v>3445176875</v>
      </c>
      <c r="I24" s="39">
        <f t="shared" si="4"/>
        <v>7962401061</v>
      </c>
      <c r="J24" s="40">
        <f t="shared" si="4"/>
        <v>8686705504</v>
      </c>
      <c r="K24" s="42">
        <f t="shared" si="4"/>
        <v>9550067591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3968594187</v>
      </c>
      <c r="C27" s="7">
        <v>3199887262</v>
      </c>
      <c r="D27" s="69">
        <v>41449300754</v>
      </c>
      <c r="E27" s="70">
        <v>4023015060</v>
      </c>
      <c r="F27" s="7">
        <v>3398047650</v>
      </c>
      <c r="G27" s="71">
        <v>3398047650</v>
      </c>
      <c r="H27" s="72">
        <v>-29380569216</v>
      </c>
      <c r="I27" s="70">
        <v>4247964401</v>
      </c>
      <c r="J27" s="7">
        <v>4624285195</v>
      </c>
      <c r="K27" s="71">
        <v>4664889051</v>
      </c>
    </row>
    <row r="28" spans="1:11" ht="12.75">
      <c r="A28" s="73" t="s">
        <v>34</v>
      </c>
      <c r="B28" s="6">
        <v>2600097744</v>
      </c>
      <c r="C28" s="6">
        <v>2404954879</v>
      </c>
      <c r="D28" s="23">
        <v>0</v>
      </c>
      <c r="E28" s="24">
        <v>2210697060</v>
      </c>
      <c r="F28" s="6">
        <v>2184022622</v>
      </c>
      <c r="G28" s="25">
        <v>2184022622</v>
      </c>
      <c r="H28" s="26">
        <v>0</v>
      </c>
      <c r="I28" s="24">
        <v>1893753010</v>
      </c>
      <c r="J28" s="6">
        <v>1963331690</v>
      </c>
      <c r="K28" s="25">
        <v>1930500270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1194839430</v>
      </c>
      <c r="C30" s="6">
        <v>760760538</v>
      </c>
      <c r="D30" s="23">
        <v>0</v>
      </c>
      <c r="E30" s="24">
        <v>1500000000</v>
      </c>
      <c r="F30" s="6">
        <v>980888828</v>
      </c>
      <c r="G30" s="25">
        <v>980888828</v>
      </c>
      <c r="H30" s="26">
        <v>0</v>
      </c>
      <c r="I30" s="24">
        <v>1472000000</v>
      </c>
      <c r="J30" s="6">
        <v>1413119602</v>
      </c>
      <c r="K30" s="25">
        <v>1408000000</v>
      </c>
    </row>
    <row r="31" spans="1:11" ht="12.75">
      <c r="A31" s="22" t="s">
        <v>36</v>
      </c>
      <c r="B31" s="6">
        <v>173657015</v>
      </c>
      <c r="C31" s="6">
        <v>34171847</v>
      </c>
      <c r="D31" s="23">
        <v>0</v>
      </c>
      <c r="E31" s="24">
        <v>312318000</v>
      </c>
      <c r="F31" s="6">
        <v>201697599</v>
      </c>
      <c r="G31" s="25">
        <v>201697599</v>
      </c>
      <c r="H31" s="26">
        <v>0</v>
      </c>
      <c r="I31" s="24">
        <v>419835241</v>
      </c>
      <c r="J31" s="6">
        <v>640038539</v>
      </c>
      <c r="K31" s="25">
        <v>531333314</v>
      </c>
    </row>
    <row r="32" spans="1:11" ht="12.75">
      <c r="A32" s="33" t="s">
        <v>37</v>
      </c>
      <c r="B32" s="7">
        <f>SUM(B28:B31)</f>
        <v>3968594189</v>
      </c>
      <c r="C32" s="7">
        <f aca="true" t="shared" si="5" ref="C32:K32">SUM(C28:C31)</f>
        <v>3199887264</v>
      </c>
      <c r="D32" s="69">
        <f t="shared" si="5"/>
        <v>0</v>
      </c>
      <c r="E32" s="70">
        <f t="shared" si="5"/>
        <v>4023015060</v>
      </c>
      <c r="F32" s="7">
        <f t="shared" si="5"/>
        <v>3366609049</v>
      </c>
      <c r="G32" s="71">
        <f t="shared" si="5"/>
        <v>3366609049</v>
      </c>
      <c r="H32" s="72">
        <f t="shared" si="5"/>
        <v>0</v>
      </c>
      <c r="I32" s="70">
        <f t="shared" si="5"/>
        <v>3785588251</v>
      </c>
      <c r="J32" s="7">
        <f t="shared" si="5"/>
        <v>4016489831</v>
      </c>
      <c r="K32" s="71">
        <f t="shared" si="5"/>
        <v>3869833584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6451566189</v>
      </c>
      <c r="C35" s="6">
        <v>8934082828</v>
      </c>
      <c r="D35" s="23">
        <v>11866735975</v>
      </c>
      <c r="E35" s="24">
        <v>1736706940</v>
      </c>
      <c r="F35" s="6">
        <v>-2959838206</v>
      </c>
      <c r="G35" s="25">
        <v>-2959838206</v>
      </c>
      <c r="H35" s="26">
        <v>3052298560</v>
      </c>
      <c r="I35" s="24">
        <v>5081679947</v>
      </c>
      <c r="J35" s="6">
        <v>5635634235</v>
      </c>
      <c r="K35" s="25">
        <v>6808986171</v>
      </c>
    </row>
    <row r="36" spans="1:11" ht="12.75">
      <c r="A36" s="22" t="s">
        <v>40</v>
      </c>
      <c r="B36" s="6">
        <v>36783629343</v>
      </c>
      <c r="C36" s="6">
        <v>39599684406</v>
      </c>
      <c r="D36" s="23">
        <v>42228053116</v>
      </c>
      <c r="E36" s="24">
        <v>2088588858</v>
      </c>
      <c r="F36" s="6">
        <v>1440789040</v>
      </c>
      <c r="G36" s="25">
        <v>1440789040</v>
      </c>
      <c r="H36" s="26">
        <v>6421417549</v>
      </c>
      <c r="I36" s="24">
        <v>2139368420</v>
      </c>
      <c r="J36" s="6">
        <v>2429066010</v>
      </c>
      <c r="K36" s="25">
        <v>2348442999</v>
      </c>
    </row>
    <row r="37" spans="1:11" ht="12.75">
      <c r="A37" s="22" t="s">
        <v>41</v>
      </c>
      <c r="B37" s="6">
        <v>9355394842</v>
      </c>
      <c r="C37" s="6">
        <v>10528788265</v>
      </c>
      <c r="D37" s="23">
        <v>21899173987</v>
      </c>
      <c r="E37" s="24">
        <v>2218292</v>
      </c>
      <c r="F37" s="6">
        <v>10869318</v>
      </c>
      <c r="G37" s="25">
        <v>10869318</v>
      </c>
      <c r="H37" s="26">
        <v>6154933141</v>
      </c>
      <c r="I37" s="24">
        <v>72522091</v>
      </c>
      <c r="J37" s="6">
        <v>76933552</v>
      </c>
      <c r="K37" s="25">
        <v>81171675</v>
      </c>
    </row>
    <row r="38" spans="1:11" ht="12.75">
      <c r="A38" s="22" t="s">
        <v>42</v>
      </c>
      <c r="B38" s="6">
        <v>14216768358</v>
      </c>
      <c r="C38" s="6">
        <v>15302185131</v>
      </c>
      <c r="D38" s="23">
        <v>6687576820</v>
      </c>
      <c r="E38" s="24">
        <v>1367672689</v>
      </c>
      <c r="F38" s="6">
        <v>1376938386</v>
      </c>
      <c r="G38" s="25">
        <v>1376938386</v>
      </c>
      <c r="H38" s="26">
        <v>-228555346</v>
      </c>
      <c r="I38" s="24">
        <v>-776572687</v>
      </c>
      <c r="J38" s="6">
        <v>-659541284</v>
      </c>
      <c r="K38" s="25">
        <v>-432199342</v>
      </c>
    </row>
    <row r="39" spans="1:11" ht="12.75">
      <c r="A39" s="22" t="s">
        <v>43</v>
      </c>
      <c r="B39" s="6">
        <v>19663032332</v>
      </c>
      <c r="C39" s="6">
        <v>22702793838</v>
      </c>
      <c r="D39" s="23">
        <v>25812432153</v>
      </c>
      <c r="E39" s="24">
        <v>0</v>
      </c>
      <c r="F39" s="6">
        <v>12846768</v>
      </c>
      <c r="G39" s="25">
        <v>12846768</v>
      </c>
      <c r="H39" s="26">
        <v>102161439</v>
      </c>
      <c r="I39" s="24">
        <v>-36837048</v>
      </c>
      <c r="J39" s="6">
        <v>-38899923</v>
      </c>
      <c r="K39" s="25">
        <v>-41078318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4066186898</v>
      </c>
      <c r="C42" s="6">
        <v>4375510218</v>
      </c>
      <c r="D42" s="23">
        <v>-26732376265</v>
      </c>
      <c r="E42" s="24">
        <v>-9780955560</v>
      </c>
      <c r="F42" s="6">
        <v>-9541552603</v>
      </c>
      <c r="G42" s="25">
        <v>-9541552603</v>
      </c>
      <c r="H42" s="26">
        <v>-9185405844</v>
      </c>
      <c r="I42" s="24">
        <v>11512435836</v>
      </c>
      <c r="J42" s="6">
        <v>12446179423</v>
      </c>
      <c r="K42" s="25">
        <v>13526033007</v>
      </c>
    </row>
    <row r="43" spans="1:11" ht="12.75">
      <c r="A43" s="22" t="s">
        <v>46</v>
      </c>
      <c r="B43" s="6">
        <v>-4087184499</v>
      </c>
      <c r="C43" s="6">
        <v>-3645773769</v>
      </c>
      <c r="D43" s="23">
        <v>-714599649</v>
      </c>
      <c r="E43" s="24">
        <v>699869480</v>
      </c>
      <c r="F43" s="6">
        <v>30730169</v>
      </c>
      <c r="G43" s="25">
        <v>30730169</v>
      </c>
      <c r="H43" s="26">
        <v>477817255</v>
      </c>
      <c r="I43" s="24">
        <v>6133322</v>
      </c>
      <c r="J43" s="6">
        <v>-1312668</v>
      </c>
      <c r="K43" s="25">
        <v>-1384864</v>
      </c>
    </row>
    <row r="44" spans="1:11" ht="12.75">
      <c r="A44" s="22" t="s">
        <v>47</v>
      </c>
      <c r="B44" s="6">
        <v>605219305</v>
      </c>
      <c r="C44" s="6">
        <v>254839184</v>
      </c>
      <c r="D44" s="23">
        <v>-6790311966</v>
      </c>
      <c r="E44" s="24">
        <v>-555882990</v>
      </c>
      <c r="F44" s="6">
        <v>0</v>
      </c>
      <c r="G44" s="25">
        <v>0</v>
      </c>
      <c r="H44" s="26">
        <v>593706010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1184740124</v>
      </c>
      <c r="C45" s="7">
        <v>2169315803</v>
      </c>
      <c r="D45" s="69">
        <v>-34237025786</v>
      </c>
      <c r="E45" s="70">
        <v>-9636969070</v>
      </c>
      <c r="F45" s="7">
        <v>-9510822434</v>
      </c>
      <c r="G45" s="71">
        <v>-9510822434</v>
      </c>
      <c r="H45" s="72">
        <v>-8113882579</v>
      </c>
      <c r="I45" s="70">
        <v>11518569158</v>
      </c>
      <c r="J45" s="7">
        <v>12444866755</v>
      </c>
      <c r="K45" s="71">
        <v>13524648143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1185450690</v>
      </c>
      <c r="C48" s="6">
        <v>2188769480</v>
      </c>
      <c r="D48" s="23">
        <v>3698124259</v>
      </c>
      <c r="E48" s="24">
        <v>-12318733554</v>
      </c>
      <c r="F48" s="6">
        <v>-11317105721</v>
      </c>
      <c r="G48" s="25">
        <v>-11317105721</v>
      </c>
      <c r="H48" s="26">
        <v>2869675132</v>
      </c>
      <c r="I48" s="24">
        <v>6773951881</v>
      </c>
      <c r="J48" s="6">
        <v>7447184547</v>
      </c>
      <c r="K48" s="25">
        <v>8727165004</v>
      </c>
    </row>
    <row r="49" spans="1:11" ht="12.75">
      <c r="A49" s="22" t="s">
        <v>51</v>
      </c>
      <c r="B49" s="6">
        <f>+B75</f>
        <v>3779614143.486479</v>
      </c>
      <c r="C49" s="6">
        <f aca="true" t="shared" si="6" ref="C49:K49">+C75</f>
        <v>3320125309.3457212</v>
      </c>
      <c r="D49" s="23">
        <f t="shared" si="6"/>
        <v>14596821702.892738</v>
      </c>
      <c r="E49" s="24">
        <f t="shared" si="6"/>
        <v>-5396831599.542185</v>
      </c>
      <c r="F49" s="6">
        <f t="shared" si="6"/>
        <v>-3050105165.4639893</v>
      </c>
      <c r="G49" s="25">
        <f t="shared" si="6"/>
        <v>-3050105165.4639893</v>
      </c>
      <c r="H49" s="26">
        <f t="shared" si="6"/>
        <v>6996820498.235098</v>
      </c>
      <c r="I49" s="24">
        <f t="shared" si="6"/>
        <v>4451367619.568838</v>
      </c>
      <c r="J49" s="6">
        <f t="shared" si="6"/>
        <v>4700184630.871941</v>
      </c>
      <c r="K49" s="25">
        <f t="shared" si="6"/>
        <v>5024963833.329052</v>
      </c>
    </row>
    <row r="50" spans="1:11" ht="12.75">
      <c r="A50" s="33" t="s">
        <v>52</v>
      </c>
      <c r="B50" s="7">
        <f>+B48-B49</f>
        <v>-2594163453.486479</v>
      </c>
      <c r="C50" s="7">
        <f aca="true" t="shared" si="7" ref="C50:K50">+C48-C49</f>
        <v>-1131355829.3457212</v>
      </c>
      <c r="D50" s="69">
        <f t="shared" si="7"/>
        <v>-10898697443.892738</v>
      </c>
      <c r="E50" s="70">
        <f t="shared" si="7"/>
        <v>-6921901954.457815</v>
      </c>
      <c r="F50" s="7">
        <f t="shared" si="7"/>
        <v>-8267000555.536011</v>
      </c>
      <c r="G50" s="71">
        <f t="shared" si="7"/>
        <v>-8267000555.536011</v>
      </c>
      <c r="H50" s="72">
        <f t="shared" si="7"/>
        <v>-4127145366.235098</v>
      </c>
      <c r="I50" s="70">
        <f t="shared" si="7"/>
        <v>2322584261.431162</v>
      </c>
      <c r="J50" s="7">
        <f t="shared" si="7"/>
        <v>2746999916.1280594</v>
      </c>
      <c r="K50" s="71">
        <f t="shared" si="7"/>
        <v>3702201170.670948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32710424425</v>
      </c>
      <c r="C53" s="6">
        <v>35281110426</v>
      </c>
      <c r="D53" s="23">
        <v>41513453467</v>
      </c>
      <c r="E53" s="24">
        <v>1941358689</v>
      </c>
      <c r="F53" s="6">
        <v>1377189040</v>
      </c>
      <c r="G53" s="25">
        <v>1377189040</v>
      </c>
      <c r="H53" s="26">
        <v>4802949734</v>
      </c>
      <c r="I53" s="24">
        <v>2034001742</v>
      </c>
      <c r="J53" s="6">
        <v>2329886664</v>
      </c>
      <c r="K53" s="25">
        <v>2239703789</v>
      </c>
    </row>
    <row r="54" spans="1:11" ht="12.75">
      <c r="A54" s="22" t="s">
        <v>55</v>
      </c>
      <c r="B54" s="6">
        <v>1417534570</v>
      </c>
      <c r="C54" s="6">
        <v>1546230626</v>
      </c>
      <c r="D54" s="23">
        <v>0</v>
      </c>
      <c r="E54" s="24">
        <v>1957156381</v>
      </c>
      <c r="F54" s="6">
        <v>1957258610</v>
      </c>
      <c r="G54" s="25">
        <v>1957258610</v>
      </c>
      <c r="H54" s="26">
        <v>932189999</v>
      </c>
      <c r="I54" s="24">
        <v>2132962657</v>
      </c>
      <c r="J54" s="6">
        <v>2220898527</v>
      </c>
      <c r="K54" s="25">
        <v>2343010256</v>
      </c>
    </row>
    <row r="55" spans="1:11" ht="12.75">
      <c r="A55" s="22" t="s">
        <v>56</v>
      </c>
      <c r="B55" s="6">
        <v>1952715107</v>
      </c>
      <c r="C55" s="6">
        <v>1565333684</v>
      </c>
      <c r="D55" s="23">
        <v>0</v>
      </c>
      <c r="E55" s="24">
        <v>1000336831</v>
      </c>
      <c r="F55" s="6">
        <v>1161000588</v>
      </c>
      <c r="G55" s="25">
        <v>1161000588</v>
      </c>
      <c r="H55" s="26">
        <v>-25451872472</v>
      </c>
      <c r="I55" s="24">
        <v>1245793619</v>
      </c>
      <c r="J55" s="6">
        <v>1794396208</v>
      </c>
      <c r="K55" s="25">
        <v>1761611864</v>
      </c>
    </row>
    <row r="56" spans="1:11" ht="12.75">
      <c r="A56" s="22" t="s">
        <v>57</v>
      </c>
      <c r="B56" s="6">
        <v>1518031041</v>
      </c>
      <c r="C56" s="6">
        <v>1111523814</v>
      </c>
      <c r="D56" s="23">
        <v>839707656</v>
      </c>
      <c r="E56" s="24">
        <v>1639430515</v>
      </c>
      <c r="F56" s="6">
        <v>1560274989</v>
      </c>
      <c r="G56" s="25">
        <v>1560274989</v>
      </c>
      <c r="H56" s="26">
        <v>833735689</v>
      </c>
      <c r="I56" s="24">
        <v>1633904591</v>
      </c>
      <c r="J56" s="6">
        <v>1721985885</v>
      </c>
      <c r="K56" s="25">
        <v>1767936423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1348264188</v>
      </c>
      <c r="C59" s="6">
        <v>2012345318</v>
      </c>
      <c r="D59" s="23">
        <v>2177207524</v>
      </c>
      <c r="E59" s="24">
        <v>2398640856</v>
      </c>
      <c r="F59" s="6">
        <v>2398640856</v>
      </c>
      <c r="G59" s="25">
        <v>2398640856</v>
      </c>
      <c r="H59" s="26">
        <v>2398640856</v>
      </c>
      <c r="I59" s="24">
        <v>2839942331</v>
      </c>
      <c r="J59" s="6">
        <v>3118927235</v>
      </c>
      <c r="K59" s="25">
        <v>3406597476</v>
      </c>
    </row>
    <row r="60" spans="1:11" ht="12.75">
      <c r="A60" s="90" t="s">
        <v>60</v>
      </c>
      <c r="B60" s="6">
        <v>1865148347</v>
      </c>
      <c r="C60" s="6">
        <v>2503812193</v>
      </c>
      <c r="D60" s="23">
        <v>2723735374</v>
      </c>
      <c r="E60" s="24">
        <v>3061445685</v>
      </c>
      <c r="F60" s="6">
        <v>3061445685</v>
      </c>
      <c r="G60" s="25">
        <v>3061445685</v>
      </c>
      <c r="H60" s="26">
        <v>3061445685</v>
      </c>
      <c r="I60" s="24">
        <v>3623512256</v>
      </c>
      <c r="J60" s="6">
        <v>3955077932</v>
      </c>
      <c r="K60" s="25">
        <v>4311886540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83236</v>
      </c>
      <c r="C64" s="98">
        <v>87947</v>
      </c>
      <c r="D64" s="99">
        <v>88696</v>
      </c>
      <c r="E64" s="97">
        <v>79581</v>
      </c>
      <c r="F64" s="98">
        <v>79581</v>
      </c>
      <c r="G64" s="99">
        <v>79581</v>
      </c>
      <c r="H64" s="100">
        <v>79581</v>
      </c>
      <c r="I64" s="97">
        <v>79979</v>
      </c>
      <c r="J64" s="98">
        <v>79979</v>
      </c>
      <c r="K64" s="99">
        <v>79979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88</v>
      </c>
      <c r="B70" s="5">
        <f>IF(ISERROR(B71/B72),0,(B71/B72))</f>
        <v>0.9672997109276553</v>
      </c>
      <c r="C70" s="5">
        <f aca="true" t="shared" si="8" ref="C70:K70">IF(ISERROR(C71/C72),0,(C71/C72))</f>
        <v>0.9749482975917138</v>
      </c>
      <c r="D70" s="5">
        <f t="shared" si="8"/>
        <v>0.014878967349966299</v>
      </c>
      <c r="E70" s="5">
        <f t="shared" si="8"/>
        <v>0.50481489166685</v>
      </c>
      <c r="F70" s="5">
        <f t="shared" si="8"/>
        <v>0.6650808548044821</v>
      </c>
      <c r="G70" s="5">
        <f t="shared" si="8"/>
        <v>0.6650808548044821</v>
      </c>
      <c r="H70" s="5">
        <f t="shared" si="8"/>
        <v>0.6240441428097513</v>
      </c>
      <c r="I70" s="5">
        <f t="shared" si="8"/>
        <v>0.9837131294489508</v>
      </c>
      <c r="J70" s="5">
        <f t="shared" si="8"/>
        <v>0.9831731534489914</v>
      </c>
      <c r="K70" s="5">
        <f t="shared" si="8"/>
        <v>0.9864602607954419</v>
      </c>
    </row>
    <row r="71" spans="1:11" ht="12.75" hidden="1">
      <c r="A71" s="2" t="s">
        <v>89</v>
      </c>
      <c r="B71" s="2">
        <f>+B83</f>
        <v>20786926167</v>
      </c>
      <c r="C71" s="2">
        <f aca="true" t="shared" si="9" ref="C71:K71">+C83</f>
        <v>22963164729</v>
      </c>
      <c r="D71" s="2">
        <f t="shared" si="9"/>
        <v>392344722</v>
      </c>
      <c r="E71" s="2">
        <f t="shared" si="9"/>
        <v>14564925873</v>
      </c>
      <c r="F71" s="2">
        <f t="shared" si="9"/>
        <v>18156850278</v>
      </c>
      <c r="G71" s="2">
        <f t="shared" si="9"/>
        <v>18156850278</v>
      </c>
      <c r="H71" s="2">
        <f t="shared" si="9"/>
        <v>16786473060</v>
      </c>
      <c r="I71" s="2">
        <f t="shared" si="9"/>
        <v>36210506932</v>
      </c>
      <c r="J71" s="2">
        <f t="shared" si="9"/>
        <v>38725028668</v>
      </c>
      <c r="K71" s="2">
        <f t="shared" si="9"/>
        <v>41141155267</v>
      </c>
    </row>
    <row r="72" spans="1:11" ht="12.75" hidden="1">
      <c r="A72" s="2" t="s">
        <v>90</v>
      </c>
      <c r="B72" s="2">
        <f>+B77</f>
        <v>21489643729</v>
      </c>
      <c r="C72" s="2">
        <f aca="true" t="shared" si="10" ref="C72:K72">+C77</f>
        <v>23553212807</v>
      </c>
      <c r="D72" s="2">
        <f t="shared" si="10"/>
        <v>26369082798</v>
      </c>
      <c r="E72" s="2">
        <f t="shared" si="10"/>
        <v>28852013111</v>
      </c>
      <c r="F72" s="2">
        <f t="shared" si="10"/>
        <v>27300214924</v>
      </c>
      <c r="G72" s="2">
        <f t="shared" si="10"/>
        <v>27300214924</v>
      </c>
      <c r="H72" s="2">
        <f t="shared" si="10"/>
        <v>26899496219</v>
      </c>
      <c r="I72" s="2">
        <f t="shared" si="10"/>
        <v>36810027078</v>
      </c>
      <c r="J72" s="2">
        <f t="shared" si="10"/>
        <v>39387801154</v>
      </c>
      <c r="K72" s="2">
        <f t="shared" si="10"/>
        <v>41705841484</v>
      </c>
    </row>
    <row r="73" spans="1:11" ht="12.75" hidden="1">
      <c r="A73" s="2" t="s">
        <v>91</v>
      </c>
      <c r="B73" s="2">
        <f>+B74</f>
        <v>901982609.5</v>
      </c>
      <c r="C73" s="2">
        <f aca="true" t="shared" si="11" ref="C73:K73">+(C78+C80+C81+C82)-(B78+B80+B81+B82)</f>
        <v>1389335154</v>
      </c>
      <c r="D73" s="2">
        <f t="shared" si="11"/>
        <v>2149577049</v>
      </c>
      <c r="E73" s="2">
        <f t="shared" si="11"/>
        <v>5833934211</v>
      </c>
      <c r="F73" s="2">
        <f>+(F78+F80+F81+F82)-(D78+D80+D81+D82)</f>
        <v>109680561</v>
      </c>
      <c r="G73" s="2">
        <f>+(G78+G80+G81+G82)-(D78+D80+D81+D82)</f>
        <v>109680561</v>
      </c>
      <c r="H73" s="2">
        <f>+(H78+H80+H81+H82)-(D78+D80+D81+D82)</f>
        <v>-8809423622</v>
      </c>
      <c r="I73" s="2">
        <f>+(I78+I80+I81+I82)-(E78+E80+E81+E82)</f>
        <v>-15749985639</v>
      </c>
      <c r="J73" s="2">
        <f t="shared" si="11"/>
        <v>-117965710</v>
      </c>
      <c r="K73" s="2">
        <f t="shared" si="11"/>
        <v>-105243657</v>
      </c>
    </row>
    <row r="74" spans="1:11" ht="12.75" hidden="1">
      <c r="A74" s="2" t="s">
        <v>92</v>
      </c>
      <c r="B74" s="2">
        <f>+TREND(C74:E74)</f>
        <v>901982609.5</v>
      </c>
      <c r="C74" s="2">
        <f>+C73</f>
        <v>1389335154</v>
      </c>
      <c r="D74" s="2">
        <f aca="true" t="shared" si="12" ref="D74:K74">+D73</f>
        <v>2149577049</v>
      </c>
      <c r="E74" s="2">
        <f t="shared" si="12"/>
        <v>5833934211</v>
      </c>
      <c r="F74" s="2">
        <f t="shared" si="12"/>
        <v>109680561</v>
      </c>
      <c r="G74" s="2">
        <f t="shared" si="12"/>
        <v>109680561</v>
      </c>
      <c r="H74" s="2">
        <f t="shared" si="12"/>
        <v>-8809423622</v>
      </c>
      <c r="I74" s="2">
        <f t="shared" si="12"/>
        <v>-15749985639</v>
      </c>
      <c r="J74" s="2">
        <f t="shared" si="12"/>
        <v>-117965710</v>
      </c>
      <c r="K74" s="2">
        <f t="shared" si="12"/>
        <v>-105243657</v>
      </c>
    </row>
    <row r="75" spans="1:11" ht="12.75" hidden="1">
      <c r="A75" s="2" t="s">
        <v>93</v>
      </c>
      <c r="B75" s="2">
        <f>+B84-(((B80+B81+B78)*B70)-B79)</f>
        <v>3779614143.486479</v>
      </c>
      <c r="C75" s="2">
        <f aca="true" t="shared" si="13" ref="C75:K75">+C84-(((C80+C81+C78)*C70)-C79)</f>
        <v>3320125309.3457212</v>
      </c>
      <c r="D75" s="2">
        <f t="shared" si="13"/>
        <v>14596821702.892738</v>
      </c>
      <c r="E75" s="2">
        <f t="shared" si="13"/>
        <v>-5396831599.542185</v>
      </c>
      <c r="F75" s="2">
        <f t="shared" si="13"/>
        <v>-3050105165.4639893</v>
      </c>
      <c r="G75" s="2">
        <f t="shared" si="13"/>
        <v>-3050105165.4639893</v>
      </c>
      <c r="H75" s="2">
        <f t="shared" si="13"/>
        <v>6996820498.235098</v>
      </c>
      <c r="I75" s="2">
        <f t="shared" si="13"/>
        <v>4451367619.568838</v>
      </c>
      <c r="J75" s="2">
        <f t="shared" si="13"/>
        <v>4700184630.871941</v>
      </c>
      <c r="K75" s="2">
        <f t="shared" si="13"/>
        <v>5024963833.329052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21489643729</v>
      </c>
      <c r="C77" s="3">
        <v>23553212807</v>
      </c>
      <c r="D77" s="3">
        <v>26369082798</v>
      </c>
      <c r="E77" s="3">
        <v>28852013111</v>
      </c>
      <c r="F77" s="3">
        <v>27300214924</v>
      </c>
      <c r="G77" s="3">
        <v>27300214924</v>
      </c>
      <c r="H77" s="3">
        <v>26899496219</v>
      </c>
      <c r="I77" s="3">
        <v>36810027078</v>
      </c>
      <c r="J77" s="3">
        <v>39387801154</v>
      </c>
      <c r="K77" s="3">
        <v>41705841484</v>
      </c>
    </row>
    <row r="78" spans="1:11" ht="13.5" hidden="1">
      <c r="A78" s="1" t="s">
        <v>67</v>
      </c>
      <c r="B78" s="3">
        <v>18825840</v>
      </c>
      <c r="C78" s="3">
        <v>25661496</v>
      </c>
      <c r="D78" s="3">
        <v>82392896</v>
      </c>
      <c r="E78" s="3">
        <v>0</v>
      </c>
      <c r="F78" s="3">
        <v>0</v>
      </c>
      <c r="G78" s="3">
        <v>0</v>
      </c>
      <c r="H78" s="3">
        <v>-695342264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8242236358</v>
      </c>
      <c r="C79" s="3">
        <v>9176702039</v>
      </c>
      <c r="D79" s="3">
        <v>12511985887</v>
      </c>
      <c r="E79" s="3">
        <v>-1191428</v>
      </c>
      <c r="F79" s="3">
        <v>10810100</v>
      </c>
      <c r="G79" s="3">
        <v>10810100</v>
      </c>
      <c r="H79" s="3">
        <v>6646246571</v>
      </c>
      <c r="I79" s="3">
        <v>72522091</v>
      </c>
      <c r="J79" s="3">
        <v>76933552</v>
      </c>
      <c r="K79" s="3">
        <v>81171675</v>
      </c>
    </row>
    <row r="80" spans="1:11" ht="13.5" hidden="1">
      <c r="A80" s="1" t="s">
        <v>69</v>
      </c>
      <c r="B80" s="3">
        <v>3499849865</v>
      </c>
      <c r="C80" s="3">
        <v>4630010267</v>
      </c>
      <c r="D80" s="3">
        <v>7524876802</v>
      </c>
      <c r="E80" s="3">
        <v>14296884382</v>
      </c>
      <c r="F80" s="3">
        <v>8572583033</v>
      </c>
      <c r="G80" s="3">
        <v>8572583033</v>
      </c>
      <c r="H80" s="3">
        <v>386279475</v>
      </c>
      <c r="I80" s="3">
        <v>-1434910824</v>
      </c>
      <c r="J80" s="3">
        <v>-1536298429</v>
      </c>
      <c r="K80" s="3">
        <v>-1626787807</v>
      </c>
    </row>
    <row r="81" spans="1:11" ht="13.5" hidden="1">
      <c r="A81" s="1" t="s">
        <v>70</v>
      </c>
      <c r="B81" s="3">
        <v>1094808786</v>
      </c>
      <c r="C81" s="3">
        <v>1351392144</v>
      </c>
      <c r="D81" s="3">
        <v>640376474</v>
      </c>
      <c r="E81" s="3">
        <v>-215303999</v>
      </c>
      <c r="F81" s="3">
        <v>-215256300</v>
      </c>
      <c r="G81" s="3">
        <v>-215256300</v>
      </c>
      <c r="H81" s="3">
        <v>-252714661</v>
      </c>
      <c r="I81" s="3">
        <v>-233494432</v>
      </c>
      <c r="J81" s="3">
        <v>-250072537</v>
      </c>
      <c r="K81" s="3">
        <v>-264826816</v>
      </c>
    </row>
    <row r="82" spans="1:11" ht="13.5" hidden="1">
      <c r="A82" s="1" t="s">
        <v>71</v>
      </c>
      <c r="B82" s="3">
        <v>95249478</v>
      </c>
      <c r="C82" s="3">
        <v>91005216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20786926167</v>
      </c>
      <c r="C83" s="3">
        <v>22963164729</v>
      </c>
      <c r="D83" s="3">
        <v>392344722</v>
      </c>
      <c r="E83" s="3">
        <v>14564925873</v>
      </c>
      <c r="F83" s="3">
        <v>18156850278</v>
      </c>
      <c r="G83" s="3">
        <v>18156850278</v>
      </c>
      <c r="H83" s="3">
        <v>16786473060</v>
      </c>
      <c r="I83" s="3">
        <v>36210506932</v>
      </c>
      <c r="J83" s="3">
        <v>38725028668</v>
      </c>
      <c r="K83" s="3">
        <v>41141155267</v>
      </c>
    </row>
    <row r="84" spans="1:11" ht="13.5" hidden="1">
      <c r="A84" s="1" t="s">
        <v>73</v>
      </c>
      <c r="B84" s="3">
        <v>0</v>
      </c>
      <c r="C84" s="3">
        <v>0</v>
      </c>
      <c r="D84" s="3">
        <v>2207552274</v>
      </c>
      <c r="E84" s="3">
        <v>1712951304</v>
      </c>
      <c r="F84" s="3">
        <v>2497382742</v>
      </c>
      <c r="G84" s="3">
        <v>2497382742</v>
      </c>
      <c r="H84" s="3">
        <v>0</v>
      </c>
      <c r="I84" s="3">
        <v>2737613373</v>
      </c>
      <c r="J84" s="3">
        <v>2866939103</v>
      </c>
      <c r="K84" s="3">
        <v>3077789504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6219986169</v>
      </c>
      <c r="C5" s="6">
        <v>6570118000</v>
      </c>
      <c r="D5" s="23">
        <v>-66183915</v>
      </c>
      <c r="E5" s="24">
        <v>7497289350</v>
      </c>
      <c r="F5" s="6">
        <v>7617289350</v>
      </c>
      <c r="G5" s="25">
        <v>7617289350</v>
      </c>
      <c r="H5" s="26">
        <v>4988272601</v>
      </c>
      <c r="I5" s="24">
        <v>8200000000</v>
      </c>
      <c r="J5" s="6">
        <v>8765800030</v>
      </c>
      <c r="K5" s="25">
        <v>9370640200</v>
      </c>
    </row>
    <row r="6" spans="1:11" ht="12.75">
      <c r="A6" s="22" t="s">
        <v>19</v>
      </c>
      <c r="B6" s="6">
        <v>15417021269</v>
      </c>
      <c r="C6" s="6">
        <v>16534904523</v>
      </c>
      <c r="D6" s="23">
        <v>0</v>
      </c>
      <c r="E6" s="24">
        <v>19336547440</v>
      </c>
      <c r="F6" s="6">
        <v>19336547440</v>
      </c>
      <c r="G6" s="25">
        <v>19336547440</v>
      </c>
      <c r="H6" s="26">
        <v>11892223602</v>
      </c>
      <c r="I6" s="24">
        <v>21751776740</v>
      </c>
      <c r="J6" s="6">
        <v>24476330730</v>
      </c>
      <c r="K6" s="25">
        <v>26813169790</v>
      </c>
    </row>
    <row r="7" spans="1:11" ht="12.75">
      <c r="A7" s="22" t="s">
        <v>20</v>
      </c>
      <c r="B7" s="6">
        <v>540598857</v>
      </c>
      <c r="C7" s="6">
        <v>664334000</v>
      </c>
      <c r="D7" s="23">
        <v>0</v>
      </c>
      <c r="E7" s="24">
        <v>455655090</v>
      </c>
      <c r="F7" s="6">
        <v>520153420</v>
      </c>
      <c r="G7" s="25">
        <v>520153420</v>
      </c>
      <c r="H7" s="26">
        <v>353885412</v>
      </c>
      <c r="I7" s="24">
        <v>510323688</v>
      </c>
      <c r="J7" s="6">
        <v>539057420</v>
      </c>
      <c r="K7" s="25">
        <v>591839060</v>
      </c>
    </row>
    <row r="8" spans="1:11" ht="12.75">
      <c r="A8" s="22" t="s">
        <v>21</v>
      </c>
      <c r="B8" s="6">
        <v>2439255856</v>
      </c>
      <c r="C8" s="6">
        <v>2716460000</v>
      </c>
      <c r="D8" s="23">
        <v>36095666</v>
      </c>
      <c r="E8" s="24">
        <v>3398271710</v>
      </c>
      <c r="F8" s="6">
        <v>3434351704</v>
      </c>
      <c r="G8" s="25">
        <v>3434351704</v>
      </c>
      <c r="H8" s="26">
        <v>2387564329</v>
      </c>
      <c r="I8" s="24">
        <v>3806606400</v>
      </c>
      <c r="J8" s="6">
        <v>4005908290</v>
      </c>
      <c r="K8" s="25">
        <v>4329188430</v>
      </c>
    </row>
    <row r="9" spans="1:11" ht="12.75">
      <c r="A9" s="22" t="s">
        <v>22</v>
      </c>
      <c r="B9" s="6">
        <v>4425877931</v>
      </c>
      <c r="C9" s="6">
        <v>4085356181</v>
      </c>
      <c r="D9" s="23">
        <v>-32846</v>
      </c>
      <c r="E9" s="24">
        <v>4485704100</v>
      </c>
      <c r="F9" s="6">
        <v>4456218280</v>
      </c>
      <c r="G9" s="25">
        <v>4456218280</v>
      </c>
      <c r="H9" s="26">
        <v>3453860907</v>
      </c>
      <c r="I9" s="24">
        <v>5008801654</v>
      </c>
      <c r="J9" s="6">
        <v>5439672170</v>
      </c>
      <c r="K9" s="25">
        <v>5938430310</v>
      </c>
    </row>
    <row r="10" spans="1:11" ht="20.25">
      <c r="A10" s="27" t="s">
        <v>83</v>
      </c>
      <c r="B10" s="28">
        <f>SUM(B5:B9)</f>
        <v>29042740082</v>
      </c>
      <c r="C10" s="29">
        <f aca="true" t="shared" si="0" ref="C10:K10">SUM(C5:C9)</f>
        <v>30571172704</v>
      </c>
      <c r="D10" s="30">
        <f t="shared" si="0"/>
        <v>-30121095</v>
      </c>
      <c r="E10" s="28">
        <f t="shared" si="0"/>
        <v>35173467690</v>
      </c>
      <c r="F10" s="29">
        <f t="shared" si="0"/>
        <v>35364560194</v>
      </c>
      <c r="G10" s="31">
        <f t="shared" si="0"/>
        <v>35364560194</v>
      </c>
      <c r="H10" s="32">
        <f t="shared" si="0"/>
        <v>23075806851</v>
      </c>
      <c r="I10" s="28">
        <f t="shared" si="0"/>
        <v>39277508482</v>
      </c>
      <c r="J10" s="29">
        <f t="shared" si="0"/>
        <v>43226768640</v>
      </c>
      <c r="K10" s="31">
        <f t="shared" si="0"/>
        <v>47043267790</v>
      </c>
    </row>
    <row r="11" spans="1:11" ht="12.75">
      <c r="A11" s="22" t="s">
        <v>23</v>
      </c>
      <c r="B11" s="6">
        <v>8251751998</v>
      </c>
      <c r="C11" s="6">
        <v>8860254775</v>
      </c>
      <c r="D11" s="23">
        <v>41697000</v>
      </c>
      <c r="E11" s="24">
        <v>10470211176</v>
      </c>
      <c r="F11" s="6">
        <v>10573521839</v>
      </c>
      <c r="G11" s="25">
        <v>10573521839</v>
      </c>
      <c r="H11" s="26">
        <v>6846466708</v>
      </c>
      <c r="I11" s="24">
        <v>11544074511</v>
      </c>
      <c r="J11" s="6">
        <v>12362660000</v>
      </c>
      <c r="K11" s="25">
        <v>13207097450</v>
      </c>
    </row>
    <row r="12" spans="1:11" ht="12.75">
      <c r="A12" s="22" t="s">
        <v>24</v>
      </c>
      <c r="B12" s="6">
        <v>105334342</v>
      </c>
      <c r="C12" s="6">
        <v>110934000</v>
      </c>
      <c r="D12" s="23">
        <v>0</v>
      </c>
      <c r="E12" s="24">
        <v>132014290</v>
      </c>
      <c r="F12" s="6">
        <v>132014290</v>
      </c>
      <c r="G12" s="25">
        <v>132014290</v>
      </c>
      <c r="H12" s="26">
        <v>81570294</v>
      </c>
      <c r="I12" s="24">
        <v>134127300</v>
      </c>
      <c r="J12" s="6">
        <v>140321950</v>
      </c>
      <c r="K12" s="25">
        <v>146826340</v>
      </c>
    </row>
    <row r="13" spans="1:11" ht="12.75">
      <c r="A13" s="22" t="s">
        <v>84</v>
      </c>
      <c r="B13" s="6">
        <v>1972413945</v>
      </c>
      <c r="C13" s="6">
        <v>2188667000</v>
      </c>
      <c r="D13" s="23">
        <v>83126662</v>
      </c>
      <c r="E13" s="24">
        <v>2554436227</v>
      </c>
      <c r="F13" s="6">
        <v>2544294469</v>
      </c>
      <c r="G13" s="25">
        <v>2544294469</v>
      </c>
      <c r="H13" s="26">
        <v>1706563253</v>
      </c>
      <c r="I13" s="24">
        <v>2700663091</v>
      </c>
      <c r="J13" s="6">
        <v>2951803596</v>
      </c>
      <c r="K13" s="25">
        <v>2804241890</v>
      </c>
    </row>
    <row r="14" spans="1:11" ht="12.75">
      <c r="A14" s="22" t="s">
        <v>25</v>
      </c>
      <c r="B14" s="6">
        <v>968805001</v>
      </c>
      <c r="C14" s="6">
        <v>897959000</v>
      </c>
      <c r="D14" s="23">
        <v>0</v>
      </c>
      <c r="E14" s="24">
        <v>857778878</v>
      </c>
      <c r="F14" s="6">
        <v>857778890</v>
      </c>
      <c r="G14" s="25">
        <v>857778890</v>
      </c>
      <c r="H14" s="26">
        <v>401304794</v>
      </c>
      <c r="I14" s="24">
        <v>974356410</v>
      </c>
      <c r="J14" s="6">
        <v>910007260</v>
      </c>
      <c r="K14" s="25">
        <v>947199560</v>
      </c>
    </row>
    <row r="15" spans="1:11" ht="12.75">
      <c r="A15" s="22" t="s">
        <v>26</v>
      </c>
      <c r="B15" s="6">
        <v>9515942407</v>
      </c>
      <c r="C15" s="6">
        <v>10232764990</v>
      </c>
      <c r="D15" s="23">
        <v>2277</v>
      </c>
      <c r="E15" s="24">
        <v>12484357038</v>
      </c>
      <c r="F15" s="6">
        <v>12538230365</v>
      </c>
      <c r="G15" s="25">
        <v>12538230365</v>
      </c>
      <c r="H15" s="26">
        <v>7599744579</v>
      </c>
      <c r="I15" s="24">
        <v>14143556986</v>
      </c>
      <c r="J15" s="6">
        <v>15599479600</v>
      </c>
      <c r="K15" s="25">
        <v>16828872720</v>
      </c>
    </row>
    <row r="16" spans="1:11" ht="12.75">
      <c r="A16" s="22" t="s">
        <v>21</v>
      </c>
      <c r="B16" s="6">
        <v>208921191</v>
      </c>
      <c r="C16" s="6">
        <v>282815000</v>
      </c>
      <c r="D16" s="23">
        <v>-18400000</v>
      </c>
      <c r="E16" s="24">
        <v>481898000</v>
      </c>
      <c r="F16" s="6">
        <v>492858437</v>
      </c>
      <c r="G16" s="25">
        <v>492858437</v>
      </c>
      <c r="H16" s="26">
        <v>261932938</v>
      </c>
      <c r="I16" s="24">
        <v>506730420</v>
      </c>
      <c r="J16" s="6">
        <v>543328320</v>
      </c>
      <c r="K16" s="25">
        <v>583177170</v>
      </c>
    </row>
    <row r="17" spans="1:11" ht="12.75">
      <c r="A17" s="22" t="s">
        <v>27</v>
      </c>
      <c r="B17" s="6">
        <v>7090379660</v>
      </c>
      <c r="C17" s="6">
        <v>8768168619</v>
      </c>
      <c r="D17" s="23">
        <v>-139061399</v>
      </c>
      <c r="E17" s="24">
        <v>8246410945</v>
      </c>
      <c r="F17" s="6">
        <v>8278733021</v>
      </c>
      <c r="G17" s="25">
        <v>8278733021</v>
      </c>
      <c r="H17" s="26">
        <v>4202880124</v>
      </c>
      <c r="I17" s="24">
        <v>8725385172</v>
      </c>
      <c r="J17" s="6">
        <v>9232867834</v>
      </c>
      <c r="K17" s="25">
        <v>9674242800</v>
      </c>
    </row>
    <row r="18" spans="1:11" ht="12.75">
      <c r="A18" s="33" t="s">
        <v>28</v>
      </c>
      <c r="B18" s="34">
        <f>SUM(B11:B17)</f>
        <v>28113548544</v>
      </c>
      <c r="C18" s="35">
        <f aca="true" t="shared" si="1" ref="C18:K18">SUM(C11:C17)</f>
        <v>31341563384</v>
      </c>
      <c r="D18" s="36">
        <f t="shared" si="1"/>
        <v>-32635460</v>
      </c>
      <c r="E18" s="34">
        <f t="shared" si="1"/>
        <v>35227106554</v>
      </c>
      <c r="F18" s="35">
        <f t="shared" si="1"/>
        <v>35417431311</v>
      </c>
      <c r="G18" s="37">
        <f t="shared" si="1"/>
        <v>35417431311</v>
      </c>
      <c r="H18" s="38">
        <f t="shared" si="1"/>
        <v>21100462690</v>
      </c>
      <c r="I18" s="34">
        <f t="shared" si="1"/>
        <v>38728893890</v>
      </c>
      <c r="J18" s="35">
        <f t="shared" si="1"/>
        <v>41740468560</v>
      </c>
      <c r="K18" s="37">
        <f t="shared" si="1"/>
        <v>44191657930</v>
      </c>
    </row>
    <row r="19" spans="1:11" ht="12.75">
      <c r="A19" s="33" t="s">
        <v>29</v>
      </c>
      <c r="B19" s="39">
        <f>+B10-B18</f>
        <v>929191538</v>
      </c>
      <c r="C19" s="40">
        <f aca="true" t="shared" si="2" ref="C19:K19">+C10-C18</f>
        <v>-770390680</v>
      </c>
      <c r="D19" s="41">
        <f t="shared" si="2"/>
        <v>2514365</v>
      </c>
      <c r="E19" s="39">
        <f t="shared" si="2"/>
        <v>-53638864</v>
      </c>
      <c r="F19" s="40">
        <f t="shared" si="2"/>
        <v>-52871117</v>
      </c>
      <c r="G19" s="42">
        <f t="shared" si="2"/>
        <v>-52871117</v>
      </c>
      <c r="H19" s="43">
        <f t="shared" si="2"/>
        <v>1975344161</v>
      </c>
      <c r="I19" s="39">
        <f t="shared" si="2"/>
        <v>548614592</v>
      </c>
      <c r="J19" s="40">
        <f t="shared" si="2"/>
        <v>1486300080</v>
      </c>
      <c r="K19" s="42">
        <f t="shared" si="2"/>
        <v>2851609860</v>
      </c>
    </row>
    <row r="20" spans="1:11" ht="20.25">
      <c r="A20" s="44" t="s">
        <v>30</v>
      </c>
      <c r="B20" s="45">
        <v>3331031272</v>
      </c>
      <c r="C20" s="46">
        <v>2968039000</v>
      </c>
      <c r="D20" s="47">
        <v>-2514376</v>
      </c>
      <c r="E20" s="45">
        <v>3493321400</v>
      </c>
      <c r="F20" s="46">
        <v>3467891400</v>
      </c>
      <c r="G20" s="48">
        <v>3467891400</v>
      </c>
      <c r="H20" s="49">
        <v>314060852</v>
      </c>
      <c r="I20" s="45">
        <v>3494707480</v>
      </c>
      <c r="J20" s="46">
        <v>3683337680</v>
      </c>
      <c r="K20" s="48">
        <v>4002340000</v>
      </c>
    </row>
    <row r="21" spans="1:11" ht="12.75">
      <c r="A21" s="22" t="s">
        <v>85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37177809</v>
      </c>
      <c r="I21" s="50">
        <v>0</v>
      </c>
      <c r="J21" s="51">
        <v>0</v>
      </c>
      <c r="K21" s="53">
        <v>0</v>
      </c>
    </row>
    <row r="22" spans="1:11" ht="12.75">
      <c r="A22" s="55" t="s">
        <v>86</v>
      </c>
      <c r="B22" s="56">
        <f>SUM(B19:B21)</f>
        <v>4260222810</v>
      </c>
      <c r="C22" s="57">
        <f aca="true" t="shared" si="3" ref="C22:K22">SUM(C19:C21)</f>
        <v>2197648320</v>
      </c>
      <c r="D22" s="58">
        <f t="shared" si="3"/>
        <v>-11</v>
      </c>
      <c r="E22" s="56">
        <f t="shared" si="3"/>
        <v>3439682536</v>
      </c>
      <c r="F22" s="57">
        <f t="shared" si="3"/>
        <v>3415020283</v>
      </c>
      <c r="G22" s="59">
        <f t="shared" si="3"/>
        <v>3415020283</v>
      </c>
      <c r="H22" s="60">
        <f t="shared" si="3"/>
        <v>2326582822</v>
      </c>
      <c r="I22" s="56">
        <f t="shared" si="3"/>
        <v>4043322072</v>
      </c>
      <c r="J22" s="57">
        <f t="shared" si="3"/>
        <v>5169637760</v>
      </c>
      <c r="K22" s="59">
        <f t="shared" si="3"/>
        <v>6853949860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4260222810</v>
      </c>
      <c r="C24" s="40">
        <f aca="true" t="shared" si="4" ref="C24:K24">SUM(C22:C23)</f>
        <v>2197648320</v>
      </c>
      <c r="D24" s="41">
        <f t="shared" si="4"/>
        <v>-11</v>
      </c>
      <c r="E24" s="39">
        <f t="shared" si="4"/>
        <v>3439682536</v>
      </c>
      <c r="F24" s="40">
        <f t="shared" si="4"/>
        <v>3415020283</v>
      </c>
      <c r="G24" s="42">
        <f t="shared" si="4"/>
        <v>3415020283</v>
      </c>
      <c r="H24" s="43">
        <f t="shared" si="4"/>
        <v>2326582822</v>
      </c>
      <c r="I24" s="39">
        <f t="shared" si="4"/>
        <v>4043322072</v>
      </c>
      <c r="J24" s="40">
        <f t="shared" si="4"/>
        <v>5169637760</v>
      </c>
      <c r="K24" s="42">
        <f t="shared" si="4"/>
        <v>6853949860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4902924000</v>
      </c>
      <c r="C27" s="7">
        <v>5466428000</v>
      </c>
      <c r="D27" s="69">
        <v>-55090605</v>
      </c>
      <c r="E27" s="70">
        <v>7110162000</v>
      </c>
      <c r="F27" s="7">
        <v>7100360000</v>
      </c>
      <c r="G27" s="71">
        <v>7100360000</v>
      </c>
      <c r="H27" s="72">
        <v>2432248727</v>
      </c>
      <c r="I27" s="70">
        <v>7854605000</v>
      </c>
      <c r="J27" s="7">
        <v>8008308000</v>
      </c>
      <c r="K27" s="71">
        <v>7674131000</v>
      </c>
    </row>
    <row r="28" spans="1:11" ht="12.75">
      <c r="A28" s="73" t="s">
        <v>34</v>
      </c>
      <c r="B28" s="6">
        <v>3331031000</v>
      </c>
      <c r="C28" s="6">
        <v>2968039000</v>
      </c>
      <c r="D28" s="23">
        <v>-33517579</v>
      </c>
      <c r="E28" s="24">
        <v>3427476000</v>
      </c>
      <c r="F28" s="6">
        <v>3402045600</v>
      </c>
      <c r="G28" s="25">
        <v>3402045600</v>
      </c>
      <c r="H28" s="26">
        <v>0</v>
      </c>
      <c r="I28" s="24">
        <v>3494707000</v>
      </c>
      <c r="J28" s="6">
        <v>3683337000</v>
      </c>
      <c r="K28" s="25">
        <v>4002340000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171914000</v>
      </c>
      <c r="D30" s="23">
        <v>-457898</v>
      </c>
      <c r="E30" s="24">
        <v>1000000000</v>
      </c>
      <c r="F30" s="6">
        <v>1188800000</v>
      </c>
      <c r="G30" s="25">
        <v>1188800000</v>
      </c>
      <c r="H30" s="26">
        <v>0</v>
      </c>
      <c r="I30" s="24">
        <v>1654597000</v>
      </c>
      <c r="J30" s="6">
        <v>1000000000</v>
      </c>
      <c r="K30" s="25">
        <v>1000000000</v>
      </c>
    </row>
    <row r="31" spans="1:11" ht="12.75">
      <c r="A31" s="22" t="s">
        <v>36</v>
      </c>
      <c r="B31" s="6">
        <v>1571893000</v>
      </c>
      <c r="C31" s="6">
        <v>2326475000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4902924000</v>
      </c>
      <c r="C32" s="7">
        <f aca="true" t="shared" si="5" ref="C32:K32">SUM(C28:C31)</f>
        <v>5466428000</v>
      </c>
      <c r="D32" s="69">
        <f t="shared" si="5"/>
        <v>-33975477</v>
      </c>
      <c r="E32" s="70">
        <f t="shared" si="5"/>
        <v>4427476000</v>
      </c>
      <c r="F32" s="7">
        <f t="shared" si="5"/>
        <v>4590845600</v>
      </c>
      <c r="G32" s="71">
        <f t="shared" si="5"/>
        <v>4590845600</v>
      </c>
      <c r="H32" s="72">
        <f t="shared" si="5"/>
        <v>0</v>
      </c>
      <c r="I32" s="70">
        <f t="shared" si="5"/>
        <v>5149304000</v>
      </c>
      <c r="J32" s="7">
        <f t="shared" si="5"/>
        <v>4683337000</v>
      </c>
      <c r="K32" s="71">
        <f t="shared" si="5"/>
        <v>5002340000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15059946000</v>
      </c>
      <c r="C35" s="6">
        <v>14315463000</v>
      </c>
      <c r="D35" s="23">
        <v>-81170713</v>
      </c>
      <c r="E35" s="24">
        <v>0</v>
      </c>
      <c r="F35" s="6">
        <v>0</v>
      </c>
      <c r="G35" s="25">
        <v>0</v>
      </c>
      <c r="H35" s="26">
        <v>327048156</v>
      </c>
      <c r="I35" s="24">
        <v>0</v>
      </c>
      <c r="J35" s="6">
        <v>0</v>
      </c>
      <c r="K35" s="25">
        <v>0</v>
      </c>
    </row>
    <row r="36" spans="1:11" ht="12.75">
      <c r="A36" s="22" t="s">
        <v>40</v>
      </c>
      <c r="B36" s="6">
        <v>45079185000</v>
      </c>
      <c r="C36" s="6">
        <v>48301228000</v>
      </c>
      <c r="D36" s="23">
        <v>-130721835</v>
      </c>
      <c r="E36" s="24">
        <v>7110162000</v>
      </c>
      <c r="F36" s="6">
        <v>7100360000</v>
      </c>
      <c r="G36" s="25">
        <v>7100360000</v>
      </c>
      <c r="H36" s="26">
        <v>704295737</v>
      </c>
      <c r="I36" s="24">
        <v>7854605000</v>
      </c>
      <c r="J36" s="6">
        <v>8008308000</v>
      </c>
      <c r="K36" s="25">
        <v>7674131000</v>
      </c>
    </row>
    <row r="37" spans="1:11" ht="12.75">
      <c r="A37" s="22" t="s">
        <v>41</v>
      </c>
      <c r="B37" s="6">
        <v>11448109000</v>
      </c>
      <c r="C37" s="6">
        <v>11300859000</v>
      </c>
      <c r="D37" s="23">
        <v>619353</v>
      </c>
      <c r="E37" s="24">
        <v>0</v>
      </c>
      <c r="F37" s="6">
        <v>0</v>
      </c>
      <c r="G37" s="25">
        <v>0</v>
      </c>
      <c r="H37" s="26">
        <v>-2184039456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11990573000</v>
      </c>
      <c r="C38" s="6">
        <v>12197749000</v>
      </c>
      <c r="D38" s="23">
        <v>41697000</v>
      </c>
      <c r="E38" s="24">
        <v>0</v>
      </c>
      <c r="F38" s="6">
        <v>0</v>
      </c>
      <c r="G38" s="25">
        <v>0</v>
      </c>
      <c r="H38" s="26">
        <v>868791355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36700449000</v>
      </c>
      <c r="C39" s="6">
        <v>39118083000</v>
      </c>
      <c r="D39" s="23">
        <v>-254208878</v>
      </c>
      <c r="E39" s="24">
        <v>0</v>
      </c>
      <c r="F39" s="6">
        <v>0</v>
      </c>
      <c r="G39" s="25">
        <v>0</v>
      </c>
      <c r="H39" s="26">
        <v>-607781966</v>
      </c>
      <c r="I39" s="24">
        <v>7854605000</v>
      </c>
      <c r="J39" s="6">
        <v>8008308000</v>
      </c>
      <c r="K39" s="25">
        <v>7674131000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7037273000</v>
      </c>
      <c r="C42" s="6">
        <v>5119974000</v>
      </c>
      <c r="D42" s="23">
        <v>-38606219</v>
      </c>
      <c r="E42" s="24">
        <v>-31694763767</v>
      </c>
      <c r="F42" s="6">
        <v>-31905051007</v>
      </c>
      <c r="G42" s="25">
        <v>-31905051007</v>
      </c>
      <c r="H42" s="26">
        <v>-19331350974</v>
      </c>
      <c r="I42" s="24">
        <v>-34848322207</v>
      </c>
      <c r="J42" s="6">
        <v>-37330590034</v>
      </c>
      <c r="K42" s="25">
        <v>-39751656590</v>
      </c>
    </row>
    <row r="43" spans="1:11" ht="12.75">
      <c r="A43" s="22" t="s">
        <v>46</v>
      </c>
      <c r="B43" s="6">
        <v>-4891549000</v>
      </c>
      <c r="C43" s="6">
        <v>-5338579000</v>
      </c>
      <c r="D43" s="23">
        <v>0</v>
      </c>
      <c r="E43" s="24">
        <v>0</v>
      </c>
      <c r="F43" s="6">
        <v>0</v>
      </c>
      <c r="G43" s="25">
        <v>0</v>
      </c>
      <c r="H43" s="26">
        <v>-41817945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-1096160000</v>
      </c>
      <c r="C44" s="6">
        <v>-400374000</v>
      </c>
      <c r="D44" s="23">
        <v>0</v>
      </c>
      <c r="E44" s="24">
        <v>0</v>
      </c>
      <c r="F44" s="6">
        <v>0</v>
      </c>
      <c r="G44" s="25">
        <v>0</v>
      </c>
      <c r="H44" s="26">
        <v>693529069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7216329000</v>
      </c>
      <c r="C45" s="7">
        <v>6597350000</v>
      </c>
      <c r="D45" s="69">
        <v>-38606219</v>
      </c>
      <c r="E45" s="70">
        <v>-31694763767</v>
      </c>
      <c r="F45" s="7">
        <v>-31905051007</v>
      </c>
      <c r="G45" s="71">
        <v>-31905051007</v>
      </c>
      <c r="H45" s="72">
        <v>-18679639850</v>
      </c>
      <c r="I45" s="70">
        <v>-34848322207</v>
      </c>
      <c r="J45" s="7">
        <v>-37330590034</v>
      </c>
      <c r="K45" s="71">
        <v>-39751656590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7216329000</v>
      </c>
      <c r="C48" s="6">
        <v>6597350000</v>
      </c>
      <c r="D48" s="23">
        <v>140420</v>
      </c>
      <c r="E48" s="24">
        <v>0</v>
      </c>
      <c r="F48" s="6">
        <v>0</v>
      </c>
      <c r="G48" s="25">
        <v>0</v>
      </c>
      <c r="H48" s="26">
        <v>-481005879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906889627.0630522</v>
      </c>
      <c r="C49" s="6">
        <f aca="true" t="shared" si="6" ref="C49:K49">+C75</f>
        <v>1023875678.1076336</v>
      </c>
      <c r="D49" s="23">
        <f t="shared" si="6"/>
        <v>4682049418</v>
      </c>
      <c r="E49" s="24">
        <f t="shared" si="6"/>
        <v>3634883560</v>
      </c>
      <c r="F49" s="6">
        <f t="shared" si="6"/>
        <v>3640878560</v>
      </c>
      <c r="G49" s="25">
        <f t="shared" si="6"/>
        <v>3640878560</v>
      </c>
      <c r="H49" s="26">
        <f t="shared" si="6"/>
        <v>-1629567087</v>
      </c>
      <c r="I49" s="24">
        <f t="shared" si="6"/>
        <v>4606242357</v>
      </c>
      <c r="J49" s="6">
        <f t="shared" si="6"/>
        <v>3516614217</v>
      </c>
      <c r="K49" s="25">
        <f t="shared" si="6"/>
        <v>3003197837</v>
      </c>
    </row>
    <row r="50" spans="1:11" ht="12.75">
      <c r="A50" s="33" t="s">
        <v>52</v>
      </c>
      <c r="B50" s="7">
        <f>+B48-B49</f>
        <v>6309439372.936948</v>
      </c>
      <c r="C50" s="7">
        <f aca="true" t="shared" si="7" ref="C50:K50">+C48-C49</f>
        <v>5573474321.892366</v>
      </c>
      <c r="D50" s="69">
        <f t="shared" si="7"/>
        <v>-4681908998</v>
      </c>
      <c r="E50" s="70">
        <f t="shared" si="7"/>
        <v>-3634883560</v>
      </c>
      <c r="F50" s="7">
        <f t="shared" si="7"/>
        <v>-3640878560</v>
      </c>
      <c r="G50" s="71">
        <f t="shared" si="7"/>
        <v>-3640878560</v>
      </c>
      <c r="H50" s="72">
        <f t="shared" si="7"/>
        <v>1148561208</v>
      </c>
      <c r="I50" s="70">
        <f t="shared" si="7"/>
        <v>-4606242357</v>
      </c>
      <c r="J50" s="7">
        <f t="shared" si="7"/>
        <v>-3516614217</v>
      </c>
      <c r="K50" s="71">
        <f t="shared" si="7"/>
        <v>-3003197837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48191024299</v>
      </c>
      <c r="C53" s="6">
        <v>54406804999</v>
      </c>
      <c r="D53" s="23">
        <v>-47406069</v>
      </c>
      <c r="E53" s="24">
        <v>7110162000</v>
      </c>
      <c r="F53" s="6">
        <v>7100360000</v>
      </c>
      <c r="G53" s="25">
        <v>7100360000</v>
      </c>
      <c r="H53" s="26">
        <v>-1443911741</v>
      </c>
      <c r="I53" s="24">
        <v>7854605000</v>
      </c>
      <c r="J53" s="6">
        <v>8008308000</v>
      </c>
      <c r="K53" s="25">
        <v>7674131000</v>
      </c>
    </row>
    <row r="54" spans="1:11" ht="12.75">
      <c r="A54" s="22" t="s">
        <v>55</v>
      </c>
      <c r="B54" s="6">
        <v>1972413945</v>
      </c>
      <c r="C54" s="6">
        <v>2188667000</v>
      </c>
      <c r="D54" s="23">
        <v>0</v>
      </c>
      <c r="E54" s="24">
        <v>2579436227</v>
      </c>
      <c r="F54" s="6">
        <v>2571294469</v>
      </c>
      <c r="G54" s="25">
        <v>2571294469</v>
      </c>
      <c r="H54" s="26">
        <v>1724563253</v>
      </c>
      <c r="I54" s="24">
        <v>2729283091</v>
      </c>
      <c r="J54" s="6">
        <v>2982140796</v>
      </c>
      <c r="K54" s="25">
        <v>2836399320</v>
      </c>
    </row>
    <row r="55" spans="1:11" ht="12.75">
      <c r="A55" s="22" t="s">
        <v>56</v>
      </c>
      <c r="B55" s="6">
        <v>1767799000</v>
      </c>
      <c r="C55" s="6">
        <v>3604921000</v>
      </c>
      <c r="D55" s="23">
        <v>-46370952</v>
      </c>
      <c r="E55" s="24">
        <v>3381750000</v>
      </c>
      <c r="F55" s="6">
        <v>3353405449</v>
      </c>
      <c r="G55" s="25">
        <v>3353405449</v>
      </c>
      <c r="H55" s="26">
        <v>1186172945</v>
      </c>
      <c r="I55" s="24">
        <v>3275963000</v>
      </c>
      <c r="J55" s="6">
        <v>3510177000</v>
      </c>
      <c r="K55" s="25">
        <v>2977933000</v>
      </c>
    </row>
    <row r="56" spans="1:11" ht="12.75">
      <c r="A56" s="22" t="s">
        <v>57</v>
      </c>
      <c r="B56" s="6">
        <v>2892428006</v>
      </c>
      <c r="C56" s="6">
        <v>2487235000</v>
      </c>
      <c r="D56" s="23">
        <v>11967467</v>
      </c>
      <c r="E56" s="24">
        <v>4072189386</v>
      </c>
      <c r="F56" s="6">
        <v>4066654247</v>
      </c>
      <c r="G56" s="25">
        <v>4066654247</v>
      </c>
      <c r="H56" s="26">
        <v>1850709926</v>
      </c>
      <c r="I56" s="24">
        <v>3383328144</v>
      </c>
      <c r="J56" s="6">
        <v>3406812570</v>
      </c>
      <c r="K56" s="25">
        <v>3557347790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1423509000</v>
      </c>
      <c r="C59" s="6">
        <v>1721398000</v>
      </c>
      <c r="D59" s="23">
        <v>1781791020</v>
      </c>
      <c r="E59" s="24">
        <v>1526495000</v>
      </c>
      <c r="F59" s="6">
        <v>1526495000</v>
      </c>
      <c r="G59" s="25">
        <v>1526495000</v>
      </c>
      <c r="H59" s="26">
        <v>1472189000</v>
      </c>
      <c r="I59" s="24">
        <v>1475043000</v>
      </c>
      <c r="J59" s="6">
        <v>1694247000</v>
      </c>
      <c r="K59" s="25">
        <v>1941225000</v>
      </c>
    </row>
    <row r="60" spans="1:11" ht="12.75">
      <c r="A60" s="90" t="s">
        <v>60</v>
      </c>
      <c r="B60" s="6">
        <v>4718776811</v>
      </c>
      <c r="C60" s="6">
        <v>2360546529</v>
      </c>
      <c r="D60" s="23">
        <v>2343757653</v>
      </c>
      <c r="E60" s="24">
        <v>4771778930</v>
      </c>
      <c r="F60" s="6">
        <v>4771778930</v>
      </c>
      <c r="G60" s="25">
        <v>4771778930</v>
      </c>
      <c r="H60" s="26">
        <v>4475538760</v>
      </c>
      <c r="I60" s="24">
        <v>5801490230</v>
      </c>
      <c r="J60" s="6">
        <v>6289593670</v>
      </c>
      <c r="K60" s="25">
        <v>6817063080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125307</v>
      </c>
      <c r="C62" s="98">
        <v>127855</v>
      </c>
      <c r="D62" s="99">
        <v>151724</v>
      </c>
      <c r="E62" s="97">
        <v>126962</v>
      </c>
      <c r="F62" s="98">
        <v>126962</v>
      </c>
      <c r="G62" s="99">
        <v>126962</v>
      </c>
      <c r="H62" s="100">
        <v>193199</v>
      </c>
      <c r="I62" s="97">
        <v>124962</v>
      </c>
      <c r="J62" s="98">
        <v>122000</v>
      </c>
      <c r="K62" s="99">
        <v>122000</v>
      </c>
    </row>
    <row r="63" spans="1:11" ht="12.75">
      <c r="A63" s="96" t="s">
        <v>63</v>
      </c>
      <c r="B63" s="97">
        <v>274673</v>
      </c>
      <c r="C63" s="98">
        <v>188659</v>
      </c>
      <c r="D63" s="99">
        <v>153735</v>
      </c>
      <c r="E63" s="97">
        <v>143259</v>
      </c>
      <c r="F63" s="98">
        <v>151450</v>
      </c>
      <c r="G63" s="99">
        <v>151450</v>
      </c>
      <c r="H63" s="100">
        <v>136000</v>
      </c>
      <c r="I63" s="97">
        <v>136000</v>
      </c>
      <c r="J63" s="98">
        <v>140000</v>
      </c>
      <c r="K63" s="99">
        <v>144000</v>
      </c>
    </row>
    <row r="64" spans="1:11" ht="12.75">
      <c r="A64" s="96" t="s">
        <v>64</v>
      </c>
      <c r="B64" s="97">
        <v>394000</v>
      </c>
      <c r="C64" s="98">
        <v>399000</v>
      </c>
      <c r="D64" s="99">
        <v>447000</v>
      </c>
      <c r="E64" s="97">
        <v>410000</v>
      </c>
      <c r="F64" s="98">
        <v>420000</v>
      </c>
      <c r="G64" s="99">
        <v>420000</v>
      </c>
      <c r="H64" s="100">
        <v>415000</v>
      </c>
      <c r="I64" s="97">
        <v>415000</v>
      </c>
      <c r="J64" s="98">
        <v>410000</v>
      </c>
      <c r="K64" s="99">
        <v>410000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88</v>
      </c>
      <c r="B70" s="5">
        <f>IF(ISERROR(B71/B72),0,(B71/B72))</f>
        <v>0.9284725701331339</v>
      </c>
      <c r="C70" s="5">
        <f aca="true" t="shared" si="8" ref="C70:K70">IF(ISERROR(C71/C72),0,(C71/C72))</f>
        <v>0.9335011212563146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89</v>
      </c>
      <c r="B71" s="2">
        <f>+B83</f>
        <v>23856352000</v>
      </c>
      <c r="C71" s="2">
        <f aca="true" t="shared" si="9" ref="C71:K71">+C83</f>
        <v>25123686000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90</v>
      </c>
      <c r="B72" s="2">
        <f>+B77</f>
        <v>25694191479</v>
      </c>
      <c r="C72" s="2">
        <f aca="true" t="shared" si="10" ref="C72:K72">+C77</f>
        <v>26913396704</v>
      </c>
      <c r="D72" s="2">
        <f t="shared" si="10"/>
        <v>-66216761</v>
      </c>
      <c r="E72" s="2">
        <f t="shared" si="10"/>
        <v>30950837210</v>
      </c>
      <c r="F72" s="2">
        <f t="shared" si="10"/>
        <v>31006351390</v>
      </c>
      <c r="G72" s="2">
        <f t="shared" si="10"/>
        <v>31006351390</v>
      </c>
      <c r="H72" s="2">
        <f t="shared" si="10"/>
        <v>19461635052</v>
      </c>
      <c r="I72" s="2">
        <f t="shared" si="10"/>
        <v>34438343644</v>
      </c>
      <c r="J72" s="2">
        <f t="shared" si="10"/>
        <v>38131039500</v>
      </c>
      <c r="K72" s="2">
        <f t="shared" si="10"/>
        <v>41544551890</v>
      </c>
    </row>
    <row r="73" spans="1:11" ht="12.75" hidden="1">
      <c r="A73" s="2" t="s">
        <v>91</v>
      </c>
      <c r="B73" s="2">
        <f>+B74</f>
        <v>-2077187358.9999995</v>
      </c>
      <c r="C73" s="2">
        <f aca="true" t="shared" si="11" ref="C73:K73">+(C78+C80+C81+C82)-(B78+B80+B81+B82)</f>
        <v>283940000</v>
      </c>
      <c r="D73" s="2">
        <f t="shared" si="11"/>
        <v>-6905835718</v>
      </c>
      <c r="E73" s="2">
        <f t="shared" si="11"/>
        <v>71152718</v>
      </c>
      <c r="F73" s="2">
        <f>+(F78+F80+F81+F82)-(D78+D80+D81+D82)</f>
        <v>71152718</v>
      </c>
      <c r="G73" s="2">
        <f>+(G78+G80+G81+G82)-(D78+D80+D81+D82)</f>
        <v>71152718</v>
      </c>
      <c r="H73" s="2">
        <f>+(H78+H80+H81+H82)-(D78+D80+D81+D82)</f>
        <v>921383803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92</v>
      </c>
      <c r="B74" s="2">
        <f>+TREND(C74:E74)</f>
        <v>-2077187358.9999995</v>
      </c>
      <c r="C74" s="2">
        <f>+C73</f>
        <v>283940000</v>
      </c>
      <c r="D74" s="2">
        <f aca="true" t="shared" si="12" ref="D74:K74">+D73</f>
        <v>-6905835718</v>
      </c>
      <c r="E74" s="2">
        <f t="shared" si="12"/>
        <v>71152718</v>
      </c>
      <c r="F74" s="2">
        <f t="shared" si="12"/>
        <v>71152718</v>
      </c>
      <c r="G74" s="2">
        <f t="shared" si="12"/>
        <v>71152718</v>
      </c>
      <c r="H74" s="2">
        <f t="shared" si="12"/>
        <v>921383803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93</v>
      </c>
      <c r="B75" s="2">
        <f>+B84-(((B80+B81+B78)*B70)-B79)</f>
        <v>906889627.0630522</v>
      </c>
      <c r="C75" s="2">
        <f aca="true" t="shared" si="13" ref="C75:K75">+C84-(((C80+C81+C78)*C70)-C79)</f>
        <v>1023875678.1076336</v>
      </c>
      <c r="D75" s="2">
        <f t="shared" si="13"/>
        <v>4682049418</v>
      </c>
      <c r="E75" s="2">
        <f t="shared" si="13"/>
        <v>3634883560</v>
      </c>
      <c r="F75" s="2">
        <f t="shared" si="13"/>
        <v>3640878560</v>
      </c>
      <c r="G75" s="2">
        <f t="shared" si="13"/>
        <v>3640878560</v>
      </c>
      <c r="H75" s="2">
        <f t="shared" si="13"/>
        <v>-1629567087</v>
      </c>
      <c r="I75" s="2">
        <f t="shared" si="13"/>
        <v>4606242357</v>
      </c>
      <c r="J75" s="2">
        <f t="shared" si="13"/>
        <v>3516614217</v>
      </c>
      <c r="K75" s="2">
        <f t="shared" si="13"/>
        <v>3003197837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25694191479</v>
      </c>
      <c r="C77" s="3">
        <v>26913396704</v>
      </c>
      <c r="D77" s="3">
        <v>-66216761</v>
      </c>
      <c r="E77" s="3">
        <v>30950837210</v>
      </c>
      <c r="F77" s="3">
        <v>31006351390</v>
      </c>
      <c r="G77" s="3">
        <v>31006351390</v>
      </c>
      <c r="H77" s="3">
        <v>19461635052</v>
      </c>
      <c r="I77" s="3">
        <v>34438343644</v>
      </c>
      <c r="J77" s="3">
        <v>38131039500</v>
      </c>
      <c r="K77" s="3">
        <v>41544551890</v>
      </c>
    </row>
    <row r="78" spans="1:11" ht="13.5" hidden="1">
      <c r="A78" s="1" t="s">
        <v>67</v>
      </c>
      <c r="B78" s="3">
        <v>41817000</v>
      </c>
      <c r="C78" s="3">
        <v>84749000</v>
      </c>
      <c r="D78" s="3">
        <v>0</v>
      </c>
      <c r="E78" s="3">
        <v>0</v>
      </c>
      <c r="F78" s="3">
        <v>0</v>
      </c>
      <c r="G78" s="3">
        <v>0</v>
      </c>
      <c r="H78" s="3">
        <v>41817945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6950455000</v>
      </c>
      <c r="C79" s="3">
        <v>7364065000</v>
      </c>
      <c r="D79" s="3">
        <v>619353</v>
      </c>
      <c r="E79" s="3">
        <v>0</v>
      </c>
      <c r="F79" s="3">
        <v>0</v>
      </c>
      <c r="G79" s="3">
        <v>0</v>
      </c>
      <c r="H79" s="3">
        <v>-1629567087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2767695000</v>
      </c>
      <c r="C80" s="3">
        <v>4022047000</v>
      </c>
      <c r="D80" s="3">
        <v>-181543594</v>
      </c>
      <c r="E80" s="3">
        <v>0</v>
      </c>
      <c r="F80" s="3">
        <v>0</v>
      </c>
      <c r="G80" s="3">
        <v>0</v>
      </c>
      <c r="H80" s="3">
        <v>1091217725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3699636000</v>
      </c>
      <c r="C81" s="3">
        <v>2685043000</v>
      </c>
      <c r="D81" s="3">
        <v>110390876</v>
      </c>
      <c r="E81" s="3">
        <v>0</v>
      </c>
      <c r="F81" s="3">
        <v>0</v>
      </c>
      <c r="G81" s="3">
        <v>0</v>
      </c>
      <c r="H81" s="3">
        <v>-283229862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41595000</v>
      </c>
      <c r="C82" s="3">
        <v>42844000</v>
      </c>
      <c r="D82" s="3">
        <v>0</v>
      </c>
      <c r="E82" s="3">
        <v>0</v>
      </c>
      <c r="F82" s="3">
        <v>0</v>
      </c>
      <c r="G82" s="3">
        <v>0</v>
      </c>
      <c r="H82" s="3">
        <v>425277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23856352000</v>
      </c>
      <c r="C83" s="3">
        <v>25123686000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4681430065</v>
      </c>
      <c r="E84" s="3">
        <v>3634883560</v>
      </c>
      <c r="F84" s="3">
        <v>3640878560</v>
      </c>
      <c r="G84" s="3">
        <v>3640878560</v>
      </c>
      <c r="H84" s="3">
        <v>0</v>
      </c>
      <c r="I84" s="3">
        <v>4606242357</v>
      </c>
      <c r="J84" s="3">
        <v>3516614217</v>
      </c>
      <c r="K84" s="3">
        <v>3003197837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6739786943</v>
      </c>
      <c r="C5" s="6">
        <v>8100322273</v>
      </c>
      <c r="D5" s="23">
        <v>8674279096</v>
      </c>
      <c r="E5" s="24">
        <v>9361951640</v>
      </c>
      <c r="F5" s="6">
        <v>9362895066</v>
      </c>
      <c r="G5" s="25">
        <v>9362895066</v>
      </c>
      <c r="H5" s="26">
        <v>9496743737</v>
      </c>
      <c r="I5" s="24">
        <v>9916684794</v>
      </c>
      <c r="J5" s="6">
        <v>10517013100</v>
      </c>
      <c r="K5" s="25">
        <v>11045428124</v>
      </c>
    </row>
    <row r="6" spans="1:11" ht="12.75">
      <c r="A6" s="22" t="s">
        <v>19</v>
      </c>
      <c r="B6" s="6">
        <v>16697582674</v>
      </c>
      <c r="C6" s="6">
        <v>17878267129</v>
      </c>
      <c r="D6" s="23">
        <v>17055142942</v>
      </c>
      <c r="E6" s="24">
        <v>19236038069</v>
      </c>
      <c r="F6" s="6">
        <v>19476568575</v>
      </c>
      <c r="G6" s="25">
        <v>19476568575</v>
      </c>
      <c r="H6" s="26">
        <v>19058584839</v>
      </c>
      <c r="I6" s="24">
        <v>19690195518</v>
      </c>
      <c r="J6" s="6">
        <v>22419166360</v>
      </c>
      <c r="K6" s="25">
        <v>25311082474</v>
      </c>
    </row>
    <row r="7" spans="1:11" ht="12.75">
      <c r="A7" s="22" t="s">
        <v>20</v>
      </c>
      <c r="B7" s="6">
        <v>680150054</v>
      </c>
      <c r="C7" s="6">
        <v>800331474</v>
      </c>
      <c r="D7" s="23">
        <v>895812992</v>
      </c>
      <c r="E7" s="24">
        <v>941028468</v>
      </c>
      <c r="F7" s="6">
        <v>952549419</v>
      </c>
      <c r="G7" s="25">
        <v>952549419</v>
      </c>
      <c r="H7" s="26">
        <v>1008333447</v>
      </c>
      <c r="I7" s="24">
        <v>919395420</v>
      </c>
      <c r="J7" s="6">
        <v>937926898</v>
      </c>
      <c r="K7" s="25">
        <v>1030070218</v>
      </c>
    </row>
    <row r="8" spans="1:11" ht="12.75">
      <c r="A8" s="22" t="s">
        <v>21</v>
      </c>
      <c r="B8" s="6">
        <v>5679467809</v>
      </c>
      <c r="C8" s="6">
        <v>5864444871</v>
      </c>
      <c r="D8" s="23">
        <v>4038469547</v>
      </c>
      <c r="E8" s="24">
        <v>4245471503</v>
      </c>
      <c r="F8" s="6">
        <v>4811066499</v>
      </c>
      <c r="G8" s="25">
        <v>4811066499</v>
      </c>
      <c r="H8" s="26">
        <v>4056373364</v>
      </c>
      <c r="I8" s="24">
        <v>4806082214</v>
      </c>
      <c r="J8" s="6">
        <v>5042630232</v>
      </c>
      <c r="K8" s="25">
        <v>5332060805</v>
      </c>
    </row>
    <row r="9" spans="1:11" ht="12.75">
      <c r="A9" s="22" t="s">
        <v>22</v>
      </c>
      <c r="B9" s="6">
        <v>3291956378</v>
      </c>
      <c r="C9" s="6">
        <v>3739271846</v>
      </c>
      <c r="D9" s="23">
        <v>6411638369</v>
      </c>
      <c r="E9" s="24">
        <v>5931387797</v>
      </c>
      <c r="F9" s="6">
        <v>5873361299</v>
      </c>
      <c r="G9" s="25">
        <v>5873361299</v>
      </c>
      <c r="H9" s="26">
        <v>6453989020</v>
      </c>
      <c r="I9" s="24">
        <v>5876100213</v>
      </c>
      <c r="J9" s="6">
        <v>6160441573</v>
      </c>
      <c r="K9" s="25">
        <v>6443074675</v>
      </c>
    </row>
    <row r="10" spans="1:11" ht="20.25">
      <c r="A10" s="27" t="s">
        <v>83</v>
      </c>
      <c r="B10" s="28">
        <f>SUM(B5:B9)</f>
        <v>33088943858</v>
      </c>
      <c r="C10" s="29">
        <f aca="true" t="shared" si="0" ref="C10:K10">SUM(C5:C9)</f>
        <v>36382637593</v>
      </c>
      <c r="D10" s="30">
        <f t="shared" si="0"/>
        <v>37075342946</v>
      </c>
      <c r="E10" s="28">
        <f t="shared" si="0"/>
        <v>39715877477</v>
      </c>
      <c r="F10" s="29">
        <f t="shared" si="0"/>
        <v>40476440858</v>
      </c>
      <c r="G10" s="31">
        <f t="shared" si="0"/>
        <v>40476440858</v>
      </c>
      <c r="H10" s="32">
        <f t="shared" si="0"/>
        <v>40074024407</v>
      </c>
      <c r="I10" s="28">
        <f t="shared" si="0"/>
        <v>41208458159</v>
      </c>
      <c r="J10" s="29">
        <f t="shared" si="0"/>
        <v>45077178163</v>
      </c>
      <c r="K10" s="31">
        <f t="shared" si="0"/>
        <v>49161716296</v>
      </c>
    </row>
    <row r="11" spans="1:11" ht="12.75">
      <c r="A11" s="22" t="s">
        <v>23</v>
      </c>
      <c r="B11" s="6">
        <v>9415889105</v>
      </c>
      <c r="C11" s="6">
        <v>9728886463</v>
      </c>
      <c r="D11" s="23">
        <v>10983956670</v>
      </c>
      <c r="E11" s="24">
        <v>13054088704</v>
      </c>
      <c r="F11" s="6">
        <v>12607727588</v>
      </c>
      <c r="G11" s="25">
        <v>12607727588</v>
      </c>
      <c r="H11" s="26">
        <v>11601726607</v>
      </c>
      <c r="I11" s="24">
        <v>13908777362</v>
      </c>
      <c r="J11" s="6">
        <v>14991559145</v>
      </c>
      <c r="K11" s="25">
        <v>16167233173</v>
      </c>
    </row>
    <row r="12" spans="1:11" ht="12.75">
      <c r="A12" s="22" t="s">
        <v>24</v>
      </c>
      <c r="B12" s="6">
        <v>135094548</v>
      </c>
      <c r="C12" s="6">
        <v>138951344</v>
      </c>
      <c r="D12" s="23">
        <v>122688149</v>
      </c>
      <c r="E12" s="24">
        <v>169639697</v>
      </c>
      <c r="F12" s="6">
        <v>169639702</v>
      </c>
      <c r="G12" s="25">
        <v>169639702</v>
      </c>
      <c r="H12" s="26">
        <v>161297012</v>
      </c>
      <c r="I12" s="24">
        <v>179818080</v>
      </c>
      <c r="J12" s="6">
        <v>190697072</v>
      </c>
      <c r="K12" s="25">
        <v>202234241</v>
      </c>
    </row>
    <row r="13" spans="1:11" ht="12.75">
      <c r="A13" s="22" t="s">
        <v>84</v>
      </c>
      <c r="B13" s="6">
        <v>2145817103</v>
      </c>
      <c r="C13" s="6">
        <v>2340816628</v>
      </c>
      <c r="D13" s="23">
        <v>3085118987</v>
      </c>
      <c r="E13" s="24">
        <v>2856987141</v>
      </c>
      <c r="F13" s="6">
        <v>2892702036</v>
      </c>
      <c r="G13" s="25">
        <v>2892702036</v>
      </c>
      <c r="H13" s="26">
        <v>2567508645</v>
      </c>
      <c r="I13" s="24">
        <v>3065249821</v>
      </c>
      <c r="J13" s="6">
        <v>3302926257</v>
      </c>
      <c r="K13" s="25">
        <v>3534364147</v>
      </c>
    </row>
    <row r="14" spans="1:11" ht="12.75">
      <c r="A14" s="22" t="s">
        <v>25</v>
      </c>
      <c r="B14" s="6">
        <v>748478963</v>
      </c>
      <c r="C14" s="6">
        <v>732912531</v>
      </c>
      <c r="D14" s="23">
        <v>852270869</v>
      </c>
      <c r="E14" s="24">
        <v>1091414506</v>
      </c>
      <c r="F14" s="6">
        <v>797947075</v>
      </c>
      <c r="G14" s="25">
        <v>797947075</v>
      </c>
      <c r="H14" s="26">
        <v>752363843</v>
      </c>
      <c r="I14" s="24">
        <v>790755887</v>
      </c>
      <c r="J14" s="6">
        <v>921278800</v>
      </c>
      <c r="K14" s="25">
        <v>1304855496</v>
      </c>
    </row>
    <row r="15" spans="1:11" ht="12.75">
      <c r="A15" s="22" t="s">
        <v>26</v>
      </c>
      <c r="B15" s="6">
        <v>8399423426</v>
      </c>
      <c r="C15" s="6">
        <v>8937942931</v>
      </c>
      <c r="D15" s="23">
        <v>9346977370</v>
      </c>
      <c r="E15" s="24">
        <v>10738326879</v>
      </c>
      <c r="F15" s="6">
        <v>10329017858</v>
      </c>
      <c r="G15" s="25">
        <v>10329017858</v>
      </c>
      <c r="H15" s="26">
        <v>9077908203</v>
      </c>
      <c r="I15" s="24">
        <v>11746243296</v>
      </c>
      <c r="J15" s="6">
        <v>13111292531</v>
      </c>
      <c r="K15" s="25">
        <v>14255874456</v>
      </c>
    </row>
    <row r="16" spans="1:11" ht="12.75">
      <c r="A16" s="22" t="s">
        <v>21</v>
      </c>
      <c r="B16" s="6">
        <v>148245917</v>
      </c>
      <c r="C16" s="6">
        <v>111828852</v>
      </c>
      <c r="D16" s="23">
        <v>396432642</v>
      </c>
      <c r="E16" s="24">
        <v>263703906</v>
      </c>
      <c r="F16" s="6">
        <v>416797896</v>
      </c>
      <c r="G16" s="25">
        <v>416797896</v>
      </c>
      <c r="H16" s="26">
        <v>327325504</v>
      </c>
      <c r="I16" s="24">
        <v>374859553</v>
      </c>
      <c r="J16" s="6">
        <v>475247324</v>
      </c>
      <c r="K16" s="25">
        <v>418315991</v>
      </c>
    </row>
    <row r="17" spans="1:11" ht="12.75">
      <c r="A17" s="22" t="s">
        <v>27</v>
      </c>
      <c r="B17" s="6">
        <v>9854551393</v>
      </c>
      <c r="C17" s="6">
        <v>11032292394</v>
      </c>
      <c r="D17" s="23">
        <v>8602310226</v>
      </c>
      <c r="E17" s="24">
        <v>11430348511</v>
      </c>
      <c r="F17" s="6">
        <v>11601443171</v>
      </c>
      <c r="G17" s="25">
        <v>11601443171</v>
      </c>
      <c r="H17" s="26">
        <v>9949650980</v>
      </c>
      <c r="I17" s="24">
        <v>12033539561</v>
      </c>
      <c r="J17" s="6">
        <v>11885979422</v>
      </c>
      <c r="K17" s="25">
        <v>12617524236</v>
      </c>
    </row>
    <row r="18" spans="1:11" ht="12.75">
      <c r="A18" s="33" t="s">
        <v>28</v>
      </c>
      <c r="B18" s="34">
        <f>SUM(B11:B17)</f>
        <v>30847500455</v>
      </c>
      <c r="C18" s="35">
        <f aca="true" t="shared" si="1" ref="C18:K18">SUM(C11:C17)</f>
        <v>33023631143</v>
      </c>
      <c r="D18" s="36">
        <f t="shared" si="1"/>
        <v>33389754913</v>
      </c>
      <c r="E18" s="34">
        <f t="shared" si="1"/>
        <v>39604509344</v>
      </c>
      <c r="F18" s="35">
        <f t="shared" si="1"/>
        <v>38815275326</v>
      </c>
      <c r="G18" s="37">
        <f t="shared" si="1"/>
        <v>38815275326</v>
      </c>
      <c r="H18" s="38">
        <f t="shared" si="1"/>
        <v>34437780794</v>
      </c>
      <c r="I18" s="34">
        <f t="shared" si="1"/>
        <v>42099243560</v>
      </c>
      <c r="J18" s="35">
        <f t="shared" si="1"/>
        <v>44878980551</v>
      </c>
      <c r="K18" s="37">
        <f t="shared" si="1"/>
        <v>48500401740</v>
      </c>
    </row>
    <row r="19" spans="1:11" ht="12.75">
      <c r="A19" s="33" t="s">
        <v>29</v>
      </c>
      <c r="B19" s="39">
        <f>+B10-B18</f>
        <v>2241443403</v>
      </c>
      <c r="C19" s="40">
        <f aca="true" t="shared" si="2" ref="C19:K19">+C10-C18</f>
        <v>3359006450</v>
      </c>
      <c r="D19" s="41">
        <f t="shared" si="2"/>
        <v>3685588033</v>
      </c>
      <c r="E19" s="39">
        <f t="shared" si="2"/>
        <v>111368133</v>
      </c>
      <c r="F19" s="40">
        <f t="shared" si="2"/>
        <v>1661165532</v>
      </c>
      <c r="G19" s="42">
        <f t="shared" si="2"/>
        <v>1661165532</v>
      </c>
      <c r="H19" s="43">
        <f t="shared" si="2"/>
        <v>5636243613</v>
      </c>
      <c r="I19" s="39">
        <f t="shared" si="2"/>
        <v>-890785401</v>
      </c>
      <c r="J19" s="40">
        <f t="shared" si="2"/>
        <v>198197612</v>
      </c>
      <c r="K19" s="42">
        <f t="shared" si="2"/>
        <v>661314556</v>
      </c>
    </row>
    <row r="20" spans="1:11" ht="20.25">
      <c r="A20" s="44" t="s">
        <v>30</v>
      </c>
      <c r="B20" s="45">
        <v>2131537134</v>
      </c>
      <c r="C20" s="46">
        <v>2005296790</v>
      </c>
      <c r="D20" s="47">
        <v>1732663235</v>
      </c>
      <c r="E20" s="45">
        <v>2067895986</v>
      </c>
      <c r="F20" s="46">
        <v>2536296440</v>
      </c>
      <c r="G20" s="48">
        <v>2536296440</v>
      </c>
      <c r="H20" s="49">
        <v>1477642190</v>
      </c>
      <c r="I20" s="45">
        <v>2211385423</v>
      </c>
      <c r="J20" s="46">
        <v>3043826898</v>
      </c>
      <c r="K20" s="48">
        <v>3608513612</v>
      </c>
    </row>
    <row r="21" spans="1:11" ht="12.75">
      <c r="A21" s="22" t="s">
        <v>85</v>
      </c>
      <c r="B21" s="50">
        <v>100499</v>
      </c>
      <c r="C21" s="51">
        <v>16515625</v>
      </c>
      <c r="D21" s="52">
        <v>21433326</v>
      </c>
      <c r="E21" s="50">
        <v>20000000</v>
      </c>
      <c r="F21" s="51">
        <v>54525530</v>
      </c>
      <c r="G21" s="53">
        <v>54525530</v>
      </c>
      <c r="H21" s="54">
        <v>24200198</v>
      </c>
      <c r="I21" s="50">
        <v>53700000</v>
      </c>
      <c r="J21" s="51">
        <v>56700000</v>
      </c>
      <c r="K21" s="53">
        <v>57000000</v>
      </c>
    </row>
    <row r="22" spans="1:11" ht="12.75">
      <c r="A22" s="55" t="s">
        <v>86</v>
      </c>
      <c r="B22" s="56">
        <f>SUM(B19:B21)</f>
        <v>4373081036</v>
      </c>
      <c r="C22" s="57">
        <f aca="true" t="shared" si="3" ref="C22:K22">SUM(C19:C21)</f>
        <v>5380818865</v>
      </c>
      <c r="D22" s="58">
        <f t="shared" si="3"/>
        <v>5439684594</v>
      </c>
      <c r="E22" s="56">
        <f t="shared" si="3"/>
        <v>2199264119</v>
      </c>
      <c r="F22" s="57">
        <f t="shared" si="3"/>
        <v>4251987502</v>
      </c>
      <c r="G22" s="59">
        <f t="shared" si="3"/>
        <v>4251987502</v>
      </c>
      <c r="H22" s="60">
        <f t="shared" si="3"/>
        <v>7138086001</v>
      </c>
      <c r="I22" s="56">
        <f t="shared" si="3"/>
        <v>1374300022</v>
      </c>
      <c r="J22" s="57">
        <f t="shared" si="3"/>
        <v>3298724510</v>
      </c>
      <c r="K22" s="59">
        <f t="shared" si="3"/>
        <v>4326828168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4373081036</v>
      </c>
      <c r="C24" s="40">
        <f aca="true" t="shared" si="4" ref="C24:K24">SUM(C22:C23)</f>
        <v>5380818865</v>
      </c>
      <c r="D24" s="41">
        <f t="shared" si="4"/>
        <v>5439684594</v>
      </c>
      <c r="E24" s="39">
        <f t="shared" si="4"/>
        <v>2199264119</v>
      </c>
      <c r="F24" s="40">
        <f t="shared" si="4"/>
        <v>4251987502</v>
      </c>
      <c r="G24" s="42">
        <f t="shared" si="4"/>
        <v>4251987502</v>
      </c>
      <c r="H24" s="43">
        <f t="shared" si="4"/>
        <v>7138086001</v>
      </c>
      <c r="I24" s="39">
        <f t="shared" si="4"/>
        <v>1374300022</v>
      </c>
      <c r="J24" s="40">
        <f t="shared" si="4"/>
        <v>3298724510</v>
      </c>
      <c r="K24" s="42">
        <f t="shared" si="4"/>
        <v>4326828168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5870139974</v>
      </c>
      <c r="C27" s="7">
        <v>6272557377</v>
      </c>
      <c r="D27" s="69">
        <v>3535758215</v>
      </c>
      <c r="E27" s="70">
        <v>8456748211</v>
      </c>
      <c r="F27" s="7">
        <v>6685324570</v>
      </c>
      <c r="G27" s="71">
        <v>6685324570</v>
      </c>
      <c r="H27" s="72">
        <v>712274729</v>
      </c>
      <c r="I27" s="70">
        <v>8430911243</v>
      </c>
      <c r="J27" s="7">
        <v>11567916292</v>
      </c>
      <c r="K27" s="71">
        <v>11910484847</v>
      </c>
    </row>
    <row r="28" spans="1:11" ht="12.75">
      <c r="A28" s="73" t="s">
        <v>34</v>
      </c>
      <c r="B28" s="6">
        <v>2248912819</v>
      </c>
      <c r="C28" s="6">
        <v>2127388181</v>
      </c>
      <c r="D28" s="23">
        <v>675698956</v>
      </c>
      <c r="E28" s="24">
        <v>2086895986</v>
      </c>
      <c r="F28" s="6">
        <v>2538112007</v>
      </c>
      <c r="G28" s="25">
        <v>2538112007</v>
      </c>
      <c r="H28" s="26">
        <v>0</v>
      </c>
      <c r="I28" s="24">
        <v>2265085429</v>
      </c>
      <c r="J28" s="6">
        <v>3100526896</v>
      </c>
      <c r="K28" s="25">
        <v>3665513613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2441422624</v>
      </c>
      <c r="C30" s="6">
        <v>2739195909</v>
      </c>
      <c r="D30" s="23">
        <v>1724163100</v>
      </c>
      <c r="E30" s="24">
        <v>5075995593</v>
      </c>
      <c r="F30" s="6">
        <v>3225392596</v>
      </c>
      <c r="G30" s="25">
        <v>3225392596</v>
      </c>
      <c r="H30" s="26">
        <v>0</v>
      </c>
      <c r="I30" s="24">
        <v>4917495090</v>
      </c>
      <c r="J30" s="6">
        <v>7254827767</v>
      </c>
      <c r="K30" s="25">
        <v>7147223202</v>
      </c>
    </row>
    <row r="31" spans="1:11" ht="12.75">
      <c r="A31" s="22" t="s">
        <v>36</v>
      </c>
      <c r="B31" s="6">
        <v>1179804524</v>
      </c>
      <c r="C31" s="6">
        <v>1405973287</v>
      </c>
      <c r="D31" s="23">
        <v>0</v>
      </c>
      <c r="E31" s="24">
        <v>-5112304365</v>
      </c>
      <c r="F31" s="6">
        <v>-3202600364</v>
      </c>
      <c r="G31" s="25">
        <v>-3202600364</v>
      </c>
      <c r="H31" s="26">
        <v>0</v>
      </c>
      <c r="I31" s="24">
        <v>-5019636517</v>
      </c>
      <c r="J31" s="6">
        <v>-7229075985</v>
      </c>
      <c r="K31" s="25">
        <v>-7122488757</v>
      </c>
    </row>
    <row r="32" spans="1:11" ht="12.75">
      <c r="A32" s="33" t="s">
        <v>37</v>
      </c>
      <c r="B32" s="7">
        <f>SUM(B28:B31)</f>
        <v>5870139967</v>
      </c>
      <c r="C32" s="7">
        <f aca="true" t="shared" si="5" ref="C32:K32">SUM(C28:C31)</f>
        <v>6272557377</v>
      </c>
      <c r="D32" s="69">
        <f t="shared" si="5"/>
        <v>2399862056</v>
      </c>
      <c r="E32" s="70">
        <f t="shared" si="5"/>
        <v>2050587214</v>
      </c>
      <c r="F32" s="7">
        <f t="shared" si="5"/>
        <v>2560904239</v>
      </c>
      <c r="G32" s="71">
        <f t="shared" si="5"/>
        <v>2560904239</v>
      </c>
      <c r="H32" s="72">
        <f t="shared" si="5"/>
        <v>0</v>
      </c>
      <c r="I32" s="70">
        <f t="shared" si="5"/>
        <v>2162944002</v>
      </c>
      <c r="J32" s="7">
        <f t="shared" si="5"/>
        <v>3126278678</v>
      </c>
      <c r="K32" s="71">
        <f t="shared" si="5"/>
        <v>3690248058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12216493069</v>
      </c>
      <c r="C35" s="6">
        <v>11891860172</v>
      </c>
      <c r="D35" s="23">
        <v>14254084899</v>
      </c>
      <c r="E35" s="24">
        <v>15760892798</v>
      </c>
      <c r="F35" s="6">
        <v>20610957545</v>
      </c>
      <c r="G35" s="25">
        <v>20610957545</v>
      </c>
      <c r="H35" s="26">
        <v>-348770539</v>
      </c>
      <c r="I35" s="24">
        <v>18660158968</v>
      </c>
      <c r="J35" s="6">
        <v>18020817234</v>
      </c>
      <c r="K35" s="25">
        <v>18044906649</v>
      </c>
    </row>
    <row r="36" spans="1:11" ht="12.75">
      <c r="A36" s="22" t="s">
        <v>40</v>
      </c>
      <c r="B36" s="6">
        <v>42343851971</v>
      </c>
      <c r="C36" s="6">
        <v>46775348226</v>
      </c>
      <c r="D36" s="23">
        <v>50613760780</v>
      </c>
      <c r="E36" s="24">
        <v>60275587079</v>
      </c>
      <c r="F36" s="6">
        <v>56717659606</v>
      </c>
      <c r="G36" s="25">
        <v>56717659606</v>
      </c>
      <c r="H36" s="26">
        <v>4970179051</v>
      </c>
      <c r="I36" s="24">
        <v>62018109534</v>
      </c>
      <c r="J36" s="6">
        <v>70922462654</v>
      </c>
      <c r="K36" s="25">
        <v>79451886590</v>
      </c>
    </row>
    <row r="37" spans="1:11" ht="12.75">
      <c r="A37" s="22" t="s">
        <v>41</v>
      </c>
      <c r="B37" s="6">
        <v>9005549657</v>
      </c>
      <c r="C37" s="6">
        <v>8848578284</v>
      </c>
      <c r="D37" s="23">
        <v>8561736837</v>
      </c>
      <c r="E37" s="24">
        <v>12583977942</v>
      </c>
      <c r="F37" s="6">
        <v>11793654575</v>
      </c>
      <c r="G37" s="25">
        <v>11793654575</v>
      </c>
      <c r="H37" s="26">
        <v>-2307577062</v>
      </c>
      <c r="I37" s="24">
        <v>12843793983</v>
      </c>
      <c r="J37" s="6">
        <v>13949114192</v>
      </c>
      <c r="K37" s="25">
        <v>14986095929</v>
      </c>
    </row>
    <row r="38" spans="1:11" ht="12.75">
      <c r="A38" s="22" t="s">
        <v>42</v>
      </c>
      <c r="B38" s="6">
        <v>12165084549</v>
      </c>
      <c r="C38" s="6">
        <v>11909149904</v>
      </c>
      <c r="D38" s="23">
        <v>12781828185</v>
      </c>
      <c r="E38" s="24">
        <v>16872692760</v>
      </c>
      <c r="F38" s="6">
        <v>14289353760</v>
      </c>
      <c r="G38" s="25">
        <v>14289353760</v>
      </c>
      <c r="H38" s="26">
        <v>-164036524</v>
      </c>
      <c r="I38" s="24">
        <v>14911172135</v>
      </c>
      <c r="J38" s="6">
        <v>17854299245</v>
      </c>
      <c r="K38" s="25">
        <v>20595167841</v>
      </c>
    </row>
    <row r="39" spans="1:11" ht="12.75">
      <c r="A39" s="22" t="s">
        <v>43</v>
      </c>
      <c r="B39" s="6">
        <v>33389710834</v>
      </c>
      <c r="C39" s="6">
        <v>37909480210</v>
      </c>
      <c r="D39" s="23">
        <v>38073340882</v>
      </c>
      <c r="E39" s="24">
        <v>44380544729</v>
      </c>
      <c r="F39" s="6">
        <v>46993620956</v>
      </c>
      <c r="G39" s="25">
        <v>46993620956</v>
      </c>
      <c r="H39" s="26">
        <v>36183492</v>
      </c>
      <c r="I39" s="24">
        <v>51549002185</v>
      </c>
      <c r="J39" s="6">
        <v>53841141571</v>
      </c>
      <c r="K39" s="25">
        <v>57588700868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6458242000</v>
      </c>
      <c r="C42" s="6">
        <v>6658019000</v>
      </c>
      <c r="D42" s="23">
        <v>-29041207200</v>
      </c>
      <c r="E42" s="24">
        <v>-33756573853</v>
      </c>
      <c r="F42" s="6">
        <v>-33344575329</v>
      </c>
      <c r="G42" s="25">
        <v>-33344575329</v>
      </c>
      <c r="H42" s="26">
        <v>-29427790604</v>
      </c>
      <c r="I42" s="24">
        <v>-36690052269</v>
      </c>
      <c r="J42" s="6">
        <v>-39230495565</v>
      </c>
      <c r="K42" s="25">
        <v>-42433822924</v>
      </c>
    </row>
    <row r="43" spans="1:11" ht="12.75">
      <c r="A43" s="22" t="s">
        <v>46</v>
      </c>
      <c r="B43" s="6">
        <v>-6272662000</v>
      </c>
      <c r="C43" s="6">
        <v>-6309132000</v>
      </c>
      <c r="D43" s="23">
        <v>-4569001442</v>
      </c>
      <c r="E43" s="24">
        <v>4790057206</v>
      </c>
      <c r="F43" s="6">
        <v>-1897287205</v>
      </c>
      <c r="G43" s="25">
        <v>-1897287205</v>
      </c>
      <c r="H43" s="26">
        <v>-2058276257</v>
      </c>
      <c r="I43" s="24">
        <v>1543691843</v>
      </c>
      <c r="J43" s="6">
        <v>1921856519</v>
      </c>
      <c r="K43" s="25">
        <v>-403632546</v>
      </c>
    </row>
    <row r="44" spans="1:11" ht="12.75">
      <c r="A44" s="22" t="s">
        <v>47</v>
      </c>
      <c r="B44" s="6">
        <v>-174391000</v>
      </c>
      <c r="C44" s="6">
        <v>-379235000</v>
      </c>
      <c r="D44" s="23">
        <v>154644624</v>
      </c>
      <c r="E44" s="24">
        <v>-566015621</v>
      </c>
      <c r="F44" s="6">
        <v>-425084726</v>
      </c>
      <c r="G44" s="25">
        <v>-425084726</v>
      </c>
      <c r="H44" s="26">
        <v>-424842347</v>
      </c>
      <c r="I44" s="24">
        <v>-570756278</v>
      </c>
      <c r="J44" s="6">
        <v>-644185169</v>
      </c>
      <c r="K44" s="25">
        <v>-840264843</v>
      </c>
    </row>
    <row r="45" spans="1:11" ht="12.75">
      <c r="A45" s="33" t="s">
        <v>48</v>
      </c>
      <c r="B45" s="7">
        <v>3803924000</v>
      </c>
      <c r="C45" s="7">
        <v>3773576000</v>
      </c>
      <c r="D45" s="69">
        <v>-32733568382</v>
      </c>
      <c r="E45" s="70">
        <v>-29532532268</v>
      </c>
      <c r="F45" s="7">
        <v>-35666947260</v>
      </c>
      <c r="G45" s="71">
        <v>-35666947260</v>
      </c>
      <c r="H45" s="72">
        <v>-31910909208</v>
      </c>
      <c r="I45" s="70">
        <v>-35717116704</v>
      </c>
      <c r="J45" s="7">
        <v>-37952824215</v>
      </c>
      <c r="K45" s="71">
        <v>-43677720313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9499588117</v>
      </c>
      <c r="C48" s="6">
        <v>9716651130</v>
      </c>
      <c r="D48" s="23">
        <v>12217330013</v>
      </c>
      <c r="E48" s="24">
        <v>7293929298</v>
      </c>
      <c r="F48" s="6">
        <v>10785606299</v>
      </c>
      <c r="G48" s="25">
        <v>10785606299</v>
      </c>
      <c r="H48" s="26">
        <v>3683207678</v>
      </c>
      <c r="I48" s="24">
        <v>6628582590</v>
      </c>
      <c r="J48" s="6">
        <v>3308779894</v>
      </c>
      <c r="K48" s="25">
        <v>2868759327</v>
      </c>
    </row>
    <row r="49" spans="1:11" ht="12.75">
      <c r="A49" s="22" t="s">
        <v>51</v>
      </c>
      <c r="B49" s="6">
        <f>+B75</f>
        <v>1221159033.5041542</v>
      </c>
      <c r="C49" s="6">
        <f aca="true" t="shared" si="6" ref="C49:K49">+C75</f>
        <v>1363667066.8159113</v>
      </c>
      <c r="D49" s="23">
        <f t="shared" si="6"/>
        <v>12048073452</v>
      </c>
      <c r="E49" s="24">
        <f t="shared" si="6"/>
        <v>16768435419</v>
      </c>
      <c r="F49" s="6">
        <f t="shared" si="6"/>
        <v>16767352176</v>
      </c>
      <c r="G49" s="25">
        <f t="shared" si="6"/>
        <v>16767352176</v>
      </c>
      <c r="H49" s="26">
        <f t="shared" si="6"/>
        <v>-2314702413</v>
      </c>
      <c r="I49" s="24">
        <f t="shared" si="6"/>
        <v>18478104105</v>
      </c>
      <c r="J49" s="6">
        <f t="shared" si="6"/>
        <v>19813602235</v>
      </c>
      <c r="K49" s="25">
        <f t="shared" si="6"/>
        <v>20300097466</v>
      </c>
    </row>
    <row r="50" spans="1:11" ht="12.75">
      <c r="A50" s="33" t="s">
        <v>52</v>
      </c>
      <c r="B50" s="7">
        <f>+B48-B49</f>
        <v>8278429083.495846</v>
      </c>
      <c r="C50" s="7">
        <f aca="true" t="shared" si="7" ref="C50:K50">+C48-C49</f>
        <v>8352984063.184089</v>
      </c>
      <c r="D50" s="69">
        <f t="shared" si="7"/>
        <v>169256561</v>
      </c>
      <c r="E50" s="70">
        <f t="shared" si="7"/>
        <v>-9474506121</v>
      </c>
      <c r="F50" s="7">
        <f t="shared" si="7"/>
        <v>-5981745877</v>
      </c>
      <c r="G50" s="71">
        <f t="shared" si="7"/>
        <v>-5981745877</v>
      </c>
      <c r="H50" s="72">
        <f t="shared" si="7"/>
        <v>5997910091</v>
      </c>
      <c r="I50" s="70">
        <f t="shared" si="7"/>
        <v>-11849521515</v>
      </c>
      <c r="J50" s="7">
        <f t="shared" si="7"/>
        <v>-16504822341</v>
      </c>
      <c r="K50" s="71">
        <f t="shared" si="7"/>
        <v>-17431338139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38738372205</v>
      </c>
      <c r="C53" s="6">
        <v>42019723372</v>
      </c>
      <c r="D53" s="23">
        <v>42023925465</v>
      </c>
      <c r="E53" s="24">
        <v>52039894632</v>
      </c>
      <c r="F53" s="6">
        <v>48356103595</v>
      </c>
      <c r="G53" s="25">
        <v>48356103595</v>
      </c>
      <c r="H53" s="26">
        <v>-1702092695</v>
      </c>
      <c r="I53" s="24">
        <v>53454658693</v>
      </c>
      <c r="J53" s="6">
        <v>61143863283</v>
      </c>
      <c r="K53" s="25">
        <v>68927086118</v>
      </c>
    </row>
    <row r="54" spans="1:11" ht="12.75">
      <c r="A54" s="22" t="s">
        <v>55</v>
      </c>
      <c r="B54" s="6">
        <v>2145817103</v>
      </c>
      <c r="C54" s="6">
        <v>2340816628</v>
      </c>
      <c r="D54" s="23">
        <v>0</v>
      </c>
      <c r="E54" s="24">
        <v>2790487141</v>
      </c>
      <c r="F54" s="6">
        <v>2826202036</v>
      </c>
      <c r="G54" s="25">
        <v>2826202036</v>
      </c>
      <c r="H54" s="26">
        <v>2544298089</v>
      </c>
      <c r="I54" s="24">
        <v>2995996721</v>
      </c>
      <c r="J54" s="6">
        <v>3230175875</v>
      </c>
      <c r="K54" s="25">
        <v>3457939871</v>
      </c>
    </row>
    <row r="55" spans="1:11" ht="12.75">
      <c r="A55" s="22" t="s">
        <v>56</v>
      </c>
      <c r="B55" s="6">
        <v>2690532330</v>
      </c>
      <c r="C55" s="6">
        <v>2922418534</v>
      </c>
      <c r="D55" s="23">
        <v>714582156</v>
      </c>
      <c r="E55" s="24">
        <v>2409614294</v>
      </c>
      <c r="F55" s="6">
        <v>1768790934</v>
      </c>
      <c r="G55" s="25">
        <v>1768790934</v>
      </c>
      <c r="H55" s="26">
        <v>41545327</v>
      </c>
      <c r="I55" s="24">
        <v>2774238580</v>
      </c>
      <c r="J55" s="6">
        <v>3420122196</v>
      </c>
      <c r="K55" s="25">
        <v>3356483015</v>
      </c>
    </row>
    <row r="56" spans="1:11" ht="12.75">
      <c r="A56" s="22" t="s">
        <v>57</v>
      </c>
      <c r="B56" s="6">
        <v>3347229716</v>
      </c>
      <c r="C56" s="6">
        <v>3761915151</v>
      </c>
      <c r="D56" s="23">
        <v>1529357872</v>
      </c>
      <c r="E56" s="24">
        <v>4012577636</v>
      </c>
      <c r="F56" s="6">
        <v>3992573703</v>
      </c>
      <c r="G56" s="25">
        <v>3992573703</v>
      </c>
      <c r="H56" s="26">
        <v>1320496858</v>
      </c>
      <c r="I56" s="24">
        <v>4170377564</v>
      </c>
      <c r="J56" s="6">
        <v>4440446979</v>
      </c>
      <c r="K56" s="25">
        <v>4658558081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1178216189</v>
      </c>
      <c r="C59" s="6">
        <v>1156117385</v>
      </c>
      <c r="D59" s="23">
        <v>1402749055</v>
      </c>
      <c r="E59" s="24">
        <v>1551281636</v>
      </c>
      <c r="F59" s="6">
        <v>1539353295</v>
      </c>
      <c r="G59" s="25">
        <v>1539353295</v>
      </c>
      <c r="H59" s="26">
        <v>1539353295</v>
      </c>
      <c r="I59" s="24">
        <v>1674815811</v>
      </c>
      <c r="J59" s="6">
        <v>1887725109</v>
      </c>
      <c r="K59" s="25">
        <v>2186431108</v>
      </c>
    </row>
    <row r="60" spans="1:11" ht="12.75">
      <c r="A60" s="90" t="s">
        <v>60</v>
      </c>
      <c r="B60" s="6">
        <v>1121043092</v>
      </c>
      <c r="C60" s="6">
        <v>1451618886</v>
      </c>
      <c r="D60" s="23">
        <v>1754196126</v>
      </c>
      <c r="E60" s="24">
        <v>1886058116</v>
      </c>
      <c r="F60" s="6">
        <v>1886058116</v>
      </c>
      <c r="G60" s="25">
        <v>1886058116</v>
      </c>
      <c r="H60" s="26">
        <v>1886058116</v>
      </c>
      <c r="I60" s="24">
        <v>1263535454</v>
      </c>
      <c r="J60" s="6">
        <v>1333676270</v>
      </c>
      <c r="K60" s="25">
        <v>1407710727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217</v>
      </c>
      <c r="D63" s="99">
        <v>217</v>
      </c>
      <c r="E63" s="97">
        <v>149</v>
      </c>
      <c r="F63" s="98">
        <v>149</v>
      </c>
      <c r="G63" s="99">
        <v>149</v>
      </c>
      <c r="H63" s="100">
        <v>149</v>
      </c>
      <c r="I63" s="97">
        <v>149</v>
      </c>
      <c r="J63" s="98">
        <v>149</v>
      </c>
      <c r="K63" s="99">
        <v>149</v>
      </c>
    </row>
    <row r="64" spans="1:11" ht="12.75">
      <c r="A64" s="96" t="s">
        <v>64</v>
      </c>
      <c r="B64" s="97">
        <v>26464</v>
      </c>
      <c r="C64" s="98">
        <v>35341</v>
      </c>
      <c r="D64" s="99">
        <v>30841</v>
      </c>
      <c r="E64" s="97">
        <v>29341</v>
      </c>
      <c r="F64" s="98">
        <v>29341</v>
      </c>
      <c r="G64" s="99">
        <v>29341</v>
      </c>
      <c r="H64" s="100">
        <v>29341</v>
      </c>
      <c r="I64" s="97">
        <v>27841</v>
      </c>
      <c r="J64" s="98">
        <v>26341</v>
      </c>
      <c r="K64" s="99">
        <v>24841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88</v>
      </c>
      <c r="B70" s="5">
        <f>IF(ISERROR(B71/B72),0,(B71/B72))</f>
        <v>0.9725015567643789</v>
      </c>
      <c r="C70" s="5">
        <f aca="true" t="shared" si="8" ref="C70:K70">IF(ISERROR(C71/C72),0,(C71/C72))</f>
        <v>0.9421017678094661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89</v>
      </c>
      <c r="B71" s="2">
        <f>+B83</f>
        <v>25655730000</v>
      </c>
      <c r="C71" s="2">
        <f aca="true" t="shared" si="9" ref="C71:K71">+C83</f>
        <v>27559175000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90</v>
      </c>
      <c r="B72" s="2">
        <f>+B77</f>
        <v>26381171137</v>
      </c>
      <c r="C72" s="2">
        <f aca="true" t="shared" si="10" ref="C72:K72">+C77</f>
        <v>29252864119</v>
      </c>
      <c r="D72" s="2">
        <f t="shared" si="10"/>
        <v>31752667705</v>
      </c>
      <c r="E72" s="2">
        <f t="shared" si="10"/>
        <v>34144537093</v>
      </c>
      <c r="F72" s="2">
        <f t="shared" si="10"/>
        <v>34330129575</v>
      </c>
      <c r="G72" s="2">
        <f t="shared" si="10"/>
        <v>34330129575</v>
      </c>
      <c r="H72" s="2">
        <f t="shared" si="10"/>
        <v>34569016928</v>
      </c>
      <c r="I72" s="2">
        <f t="shared" si="10"/>
        <v>35045534421</v>
      </c>
      <c r="J72" s="2">
        <f t="shared" si="10"/>
        <v>38614029980</v>
      </c>
      <c r="K72" s="2">
        <f t="shared" si="10"/>
        <v>42260085474</v>
      </c>
    </row>
    <row r="73" spans="1:11" ht="12.75" hidden="1">
      <c r="A73" s="2" t="s">
        <v>91</v>
      </c>
      <c r="B73" s="2">
        <f>+B74</f>
        <v>-197446027.83333325</v>
      </c>
      <c r="C73" s="2">
        <f aca="true" t="shared" si="11" ref="C73:K73">+(C78+C80+C81+C82)-(B78+B80+B81+B82)</f>
        <v>123558290</v>
      </c>
      <c r="D73" s="2">
        <f t="shared" si="11"/>
        <v>-41672707</v>
      </c>
      <c r="E73" s="2">
        <f t="shared" si="11"/>
        <v>1719122203</v>
      </c>
      <c r="F73" s="2">
        <f>+(F78+F80+F81+F82)-(D78+D80+D81+D82)</f>
        <v>4848586456</v>
      </c>
      <c r="G73" s="2">
        <f>+(G78+G80+G81+G82)-(D78+D80+D81+D82)</f>
        <v>4848586456</v>
      </c>
      <c r="H73" s="2">
        <f>+(H78+H80+H81+H82)-(D78+D80+D81+D82)</f>
        <v>-6400136847</v>
      </c>
      <c r="I73" s="2">
        <f>+(I78+I80+I81+I82)-(E78+E80+E81+E82)</f>
        <v>3740011738</v>
      </c>
      <c r="J73" s="2">
        <f t="shared" si="11"/>
        <v>701455342</v>
      </c>
      <c r="K73" s="2">
        <f t="shared" si="11"/>
        <v>804882728</v>
      </c>
    </row>
    <row r="74" spans="1:11" ht="12.75" hidden="1">
      <c r="A74" s="2" t="s">
        <v>92</v>
      </c>
      <c r="B74" s="2">
        <f>+TREND(C74:E74)</f>
        <v>-197446027.83333325</v>
      </c>
      <c r="C74" s="2">
        <f>+C73</f>
        <v>123558290</v>
      </c>
      <c r="D74" s="2">
        <f aca="true" t="shared" si="12" ref="D74:K74">+D73</f>
        <v>-41672707</v>
      </c>
      <c r="E74" s="2">
        <f t="shared" si="12"/>
        <v>1719122203</v>
      </c>
      <c r="F74" s="2">
        <f t="shared" si="12"/>
        <v>4848586456</v>
      </c>
      <c r="G74" s="2">
        <f t="shared" si="12"/>
        <v>4848586456</v>
      </c>
      <c r="H74" s="2">
        <f t="shared" si="12"/>
        <v>-6400136847</v>
      </c>
      <c r="I74" s="2">
        <f t="shared" si="12"/>
        <v>3740011738</v>
      </c>
      <c r="J74" s="2">
        <f t="shared" si="12"/>
        <v>701455342</v>
      </c>
      <c r="K74" s="2">
        <f t="shared" si="12"/>
        <v>804882728</v>
      </c>
    </row>
    <row r="75" spans="1:11" ht="12.75" hidden="1">
      <c r="A75" s="2" t="s">
        <v>93</v>
      </c>
      <c r="B75" s="2">
        <f>+B84-(((B80+B81+B78)*B70)-B79)</f>
        <v>1221159033.5041542</v>
      </c>
      <c r="C75" s="2">
        <f aca="true" t="shared" si="13" ref="C75:K75">+C84-(((C80+C81+C78)*C70)-C79)</f>
        <v>1363667066.8159113</v>
      </c>
      <c r="D75" s="2">
        <f t="shared" si="13"/>
        <v>12048073452</v>
      </c>
      <c r="E75" s="2">
        <f t="shared" si="13"/>
        <v>16768435419</v>
      </c>
      <c r="F75" s="2">
        <f t="shared" si="13"/>
        <v>16767352176</v>
      </c>
      <c r="G75" s="2">
        <f t="shared" si="13"/>
        <v>16767352176</v>
      </c>
      <c r="H75" s="2">
        <f t="shared" si="13"/>
        <v>-2314702413</v>
      </c>
      <c r="I75" s="2">
        <f t="shared" si="13"/>
        <v>18478104105</v>
      </c>
      <c r="J75" s="2">
        <f t="shared" si="13"/>
        <v>19813602235</v>
      </c>
      <c r="K75" s="2">
        <f t="shared" si="13"/>
        <v>20300097466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26381171137</v>
      </c>
      <c r="C77" s="3">
        <v>29252864119</v>
      </c>
      <c r="D77" s="3">
        <v>31752667705</v>
      </c>
      <c r="E77" s="3">
        <v>34144537093</v>
      </c>
      <c r="F77" s="3">
        <v>34330129575</v>
      </c>
      <c r="G77" s="3">
        <v>34330129575</v>
      </c>
      <c r="H77" s="3">
        <v>34569016928</v>
      </c>
      <c r="I77" s="3">
        <v>35045534421</v>
      </c>
      <c r="J77" s="3">
        <v>38614029980</v>
      </c>
      <c r="K77" s="3">
        <v>42260085474</v>
      </c>
    </row>
    <row r="78" spans="1:11" ht="13.5" hidden="1">
      <c r="A78" s="1" t="s">
        <v>67</v>
      </c>
      <c r="B78" s="3">
        <v>51694605</v>
      </c>
      <c r="C78" s="3">
        <v>40973201</v>
      </c>
      <c r="D78" s="3">
        <v>41481327</v>
      </c>
      <c r="E78" s="3">
        <v>36978133</v>
      </c>
      <c r="F78" s="3">
        <v>24561337</v>
      </c>
      <c r="G78" s="3">
        <v>24561337</v>
      </c>
      <c r="H78" s="3">
        <v>-13838401</v>
      </c>
      <c r="I78" s="3">
        <v>23333270</v>
      </c>
      <c r="J78" s="3">
        <v>22166607</v>
      </c>
      <c r="K78" s="3">
        <v>21058276</v>
      </c>
    </row>
    <row r="79" spans="1:11" ht="13.5" hidden="1">
      <c r="A79" s="1" t="s">
        <v>68</v>
      </c>
      <c r="B79" s="3">
        <v>7088708424</v>
      </c>
      <c r="C79" s="3">
        <v>7166929157</v>
      </c>
      <c r="D79" s="3">
        <v>6318239604</v>
      </c>
      <c r="E79" s="3">
        <v>10438547906</v>
      </c>
      <c r="F79" s="3">
        <v>9867567937</v>
      </c>
      <c r="G79" s="3">
        <v>9867567937</v>
      </c>
      <c r="H79" s="3">
        <v>-2314702413</v>
      </c>
      <c r="I79" s="3">
        <v>10840415529</v>
      </c>
      <c r="J79" s="3">
        <v>11589786023</v>
      </c>
      <c r="K79" s="3">
        <v>12334790979</v>
      </c>
    </row>
    <row r="80" spans="1:11" ht="13.5" hidden="1">
      <c r="A80" s="1" t="s">
        <v>69</v>
      </c>
      <c r="B80" s="3">
        <v>5105255104</v>
      </c>
      <c r="C80" s="3">
        <v>5025959644</v>
      </c>
      <c r="D80" s="3">
        <v>4533241259</v>
      </c>
      <c r="E80" s="3">
        <v>7798925761</v>
      </c>
      <c r="F80" s="3">
        <v>10941458450</v>
      </c>
      <c r="G80" s="3">
        <v>10941458450</v>
      </c>
      <c r="H80" s="3">
        <v>-554876651</v>
      </c>
      <c r="I80" s="3">
        <v>11552483755</v>
      </c>
      <c r="J80" s="3">
        <v>12254317999</v>
      </c>
      <c r="K80" s="3">
        <v>13059481910</v>
      </c>
    </row>
    <row r="81" spans="1:11" ht="13.5" hidden="1">
      <c r="A81" s="1" t="s">
        <v>70</v>
      </c>
      <c r="B81" s="3">
        <v>876510443</v>
      </c>
      <c r="C81" s="3">
        <v>1092977144</v>
      </c>
      <c r="D81" s="3">
        <v>1545511638</v>
      </c>
      <c r="E81" s="3">
        <v>0</v>
      </c>
      <c r="F81" s="3">
        <v>0</v>
      </c>
      <c r="G81" s="3">
        <v>0</v>
      </c>
      <c r="H81" s="3">
        <v>304922739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17092559</v>
      </c>
      <c r="C82" s="3">
        <v>14201012</v>
      </c>
      <c r="D82" s="3">
        <v>12204070</v>
      </c>
      <c r="E82" s="3">
        <v>15656603</v>
      </c>
      <c r="F82" s="3">
        <v>15004963</v>
      </c>
      <c r="G82" s="3">
        <v>15004963</v>
      </c>
      <c r="H82" s="3">
        <v>-3906240</v>
      </c>
      <c r="I82" s="3">
        <v>15755210</v>
      </c>
      <c r="J82" s="3">
        <v>16542971</v>
      </c>
      <c r="K82" s="3">
        <v>17370119</v>
      </c>
    </row>
    <row r="83" spans="1:11" ht="13.5" hidden="1">
      <c r="A83" s="1" t="s">
        <v>72</v>
      </c>
      <c r="B83" s="3">
        <v>25655730000</v>
      </c>
      <c r="C83" s="3">
        <v>27559175000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5729833848</v>
      </c>
      <c r="E84" s="3">
        <v>6329887513</v>
      </c>
      <c r="F84" s="3">
        <v>6899784239</v>
      </c>
      <c r="G84" s="3">
        <v>6899784239</v>
      </c>
      <c r="H84" s="3">
        <v>0</v>
      </c>
      <c r="I84" s="3">
        <v>7637688576</v>
      </c>
      <c r="J84" s="3">
        <v>8223816212</v>
      </c>
      <c r="K84" s="3">
        <v>7965306487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2019-11-12T18:50:26Z</dcterms:created>
  <dcterms:modified xsi:type="dcterms:W3CDTF">2019-11-12T18:51:10Z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